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értékelő lap" sheetId="1" r:id="rId1"/>
  </sheets>
  <definedNames>
    <definedName name="_xlnm.Print_Titles" localSheetId="0">'értékelő lap'!$2:$2</definedName>
  </definedNames>
  <calcPr fullCalcOnLoad="1"/>
</workbook>
</file>

<file path=xl/sharedStrings.xml><?xml version="1.0" encoding="utf-8"?>
<sst xmlns="http://schemas.openxmlformats.org/spreadsheetml/2006/main" count="66" uniqueCount="43">
  <si>
    <t>Elhelyezkedése</t>
  </si>
  <si>
    <t>helyrajzi szám</t>
  </si>
  <si>
    <t>alapterület m2</t>
  </si>
  <si>
    <t>Megjegyzés</t>
  </si>
  <si>
    <t>Közös költség Ft/év</t>
  </si>
  <si>
    <t>Közüzemi költség        Ft/év</t>
  </si>
  <si>
    <t>Össz költség</t>
  </si>
  <si>
    <t>Balogh Á.u. 8 raktár</t>
  </si>
  <si>
    <t>pince</t>
  </si>
  <si>
    <t>Üres</t>
  </si>
  <si>
    <t>27/3/A/14</t>
  </si>
  <si>
    <t>Görbe u. 9 egyéb hely.</t>
  </si>
  <si>
    <t>146/2/F/12</t>
  </si>
  <si>
    <t>Kossuth L.u. 2 légó</t>
  </si>
  <si>
    <t>143/2/A/20</t>
  </si>
  <si>
    <t>Kossuth L.u. 6 légó</t>
  </si>
  <si>
    <t>143/2/C/19</t>
  </si>
  <si>
    <t>Kossuth 7/a pince</t>
  </si>
  <si>
    <t>171/2/E/34</t>
  </si>
  <si>
    <t>Kőműves 11 pince</t>
  </si>
  <si>
    <t>132/3/P/18</t>
  </si>
  <si>
    <t>Martinovics u. 24 fszt.</t>
  </si>
  <si>
    <t>454/8/C/16</t>
  </si>
  <si>
    <t>Táncsics M.u. 22 fszt.</t>
  </si>
  <si>
    <t>31/12/E/15</t>
  </si>
  <si>
    <t>Vasmű u. 3 pince</t>
  </si>
  <si>
    <t>177/5/B/22</t>
  </si>
  <si>
    <t>Vasmű u. 9 raktár</t>
  </si>
  <si>
    <t>175/7/B/25</t>
  </si>
  <si>
    <t>Vasmű u. 31 légó</t>
  </si>
  <si>
    <t>171/2/B/23</t>
  </si>
  <si>
    <t>Vasmű u. 19 mosókonyha</t>
  </si>
  <si>
    <t>173/7/B/24</t>
  </si>
  <si>
    <t>fszt</t>
  </si>
  <si>
    <t>Weiner krt. 7 tároló</t>
  </si>
  <si>
    <t>481/8/D/12</t>
  </si>
  <si>
    <t>Dunaújváros Megyei Jogú Város Önkormányzatának tulajdonában és a DVG Zrt. kezelésében lévő nem lakás céljára szolgáló helyiségek</t>
  </si>
  <si>
    <t>Ingatlan címe</t>
  </si>
  <si>
    <t>új érték</t>
  </si>
  <si>
    <t>életkor</t>
  </si>
  <si>
    <t>korrigált érték</t>
  </si>
  <si>
    <t>Fajlagos ár [m2]</t>
  </si>
  <si>
    <t>Kikiáltási ár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</si>
</sst>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;[Red]#,##0\ _F_t"/>
    <numFmt numFmtId="165" formatCode="#,##0&quot; Ft&quot;"/>
    <numFmt numFmtId="166" formatCode="#,##0\ &quot;Ft&quot;"/>
  </numFmts>
  <fonts count="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sz val="12"/>
      <name val="Arial CE"/>
      <family val="2"/>
    </font>
    <font>
      <b/>
      <sz val="12"/>
      <name val="Times New Roman CE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 indent="1"/>
    </xf>
    <xf numFmtId="0" fontId="7" fillId="0" borderId="2" xfId="0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165" fontId="7" fillId="0" borderId="2" xfId="0" applyNumberFormat="1" applyFont="1" applyFill="1" applyBorder="1" applyAlignment="1">
      <alignment/>
    </xf>
    <xf numFmtId="165" fontId="4" fillId="0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0" fontId="7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1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6" fontId="5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/>
    </xf>
    <xf numFmtId="165" fontId="5" fillId="0" borderId="7" xfId="0" applyNumberFormat="1" applyFont="1" applyFill="1" applyBorder="1" applyAlignment="1">
      <alignment/>
    </xf>
    <xf numFmtId="166" fontId="7" fillId="0" borderId="6" xfId="0" applyNumberFormat="1" applyFont="1" applyBorder="1" applyAlignment="1">
      <alignment/>
    </xf>
    <xf numFmtId="166" fontId="7" fillId="0" borderId="6" xfId="0" applyNumberFormat="1" applyFont="1" applyFill="1" applyBorder="1" applyAlignment="1">
      <alignment/>
    </xf>
    <xf numFmtId="166" fontId="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S6" sqref="S6"/>
    </sheetView>
  </sheetViews>
  <sheetFormatPr defaultColWidth="9.00390625" defaultRowHeight="12.75"/>
  <cols>
    <col min="1" max="1" width="5.125" style="0" customWidth="1"/>
    <col min="2" max="2" width="25.875" style="0" bestFit="1" customWidth="1"/>
    <col min="3" max="3" width="16.00390625" style="0" bestFit="1" customWidth="1"/>
    <col min="4" max="4" width="14.375" style="0" bestFit="1" customWidth="1"/>
    <col min="5" max="5" width="11.75390625" style="5" customWidth="1"/>
    <col min="6" max="6" width="12.625" style="0" bestFit="1" customWidth="1"/>
    <col min="7" max="7" width="11.875" style="0" hidden="1" customWidth="1"/>
    <col min="8" max="8" width="10.625" style="0" hidden="1" customWidth="1"/>
    <col min="9" max="9" width="0" style="1" hidden="1" customWidth="1"/>
    <col min="10" max="16" width="0" style="0" hidden="1" customWidth="1"/>
    <col min="17" max="17" width="12.25390625" style="0" hidden="1" customWidth="1"/>
    <col min="18" max="18" width="14.875" style="4" bestFit="1" customWidth="1"/>
    <col min="19" max="19" width="15.125" style="0" bestFit="1" customWidth="1"/>
  </cols>
  <sheetData>
    <row r="1" spans="1:18" s="2" customFormat="1" ht="52.5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3" customFormat="1" ht="47.25">
      <c r="A2" s="40"/>
      <c r="B2" s="41" t="s">
        <v>37</v>
      </c>
      <c r="C2" s="41" t="s">
        <v>0</v>
      </c>
      <c r="D2" s="41" t="s">
        <v>1</v>
      </c>
      <c r="E2" s="42" t="s">
        <v>2</v>
      </c>
      <c r="F2" s="43" t="s">
        <v>3</v>
      </c>
      <c r="G2" s="44" t="s">
        <v>4</v>
      </c>
      <c r="H2" s="41" t="s">
        <v>5</v>
      </c>
      <c r="I2" s="44" t="s">
        <v>6</v>
      </c>
      <c r="J2" s="45" t="s">
        <v>38</v>
      </c>
      <c r="K2" s="6" t="s">
        <v>39</v>
      </c>
      <c r="L2" s="7" t="s">
        <v>40</v>
      </c>
      <c r="M2" s="6"/>
      <c r="N2" s="6"/>
      <c r="O2" s="6"/>
      <c r="P2" s="6"/>
      <c r="Q2" s="47" t="s">
        <v>41</v>
      </c>
      <c r="R2" s="52" t="s">
        <v>42</v>
      </c>
    </row>
    <row r="3" spans="1:18" ht="15.75">
      <c r="A3" s="8">
        <v>1</v>
      </c>
      <c r="B3" s="9" t="s">
        <v>7</v>
      </c>
      <c r="C3" s="9" t="s">
        <v>8</v>
      </c>
      <c r="D3" s="10" t="s">
        <v>10</v>
      </c>
      <c r="E3" s="11">
        <v>32</v>
      </c>
      <c r="F3" s="12" t="s">
        <v>9</v>
      </c>
      <c r="G3" s="13">
        <v>24960</v>
      </c>
      <c r="H3" s="14"/>
      <c r="I3" s="15">
        <f>SUM(G3:H3)</f>
        <v>24960</v>
      </c>
      <c r="J3" s="16">
        <f aca="true" t="shared" si="0" ref="J3:J8">E3*87500</f>
        <v>2800000</v>
      </c>
      <c r="K3" s="17">
        <v>40</v>
      </c>
      <c r="L3" s="17">
        <f aca="true" t="shared" si="1" ref="L3:L8">J3-(J3*(K3*0.02))</f>
        <v>560000</v>
      </c>
      <c r="M3" s="18">
        <f>L3-(G3*5)</f>
        <v>435200</v>
      </c>
      <c r="N3" s="18">
        <f>M3/E3</f>
        <v>13600</v>
      </c>
      <c r="O3" s="17"/>
      <c r="P3" s="18">
        <f aca="true" t="shared" si="2" ref="P3:P8">N3/2</f>
        <v>6800</v>
      </c>
      <c r="Q3" s="48">
        <f aca="true" t="shared" si="3" ref="Q3:Q8">R3/E3</f>
        <v>13000</v>
      </c>
      <c r="R3" s="50">
        <v>416000</v>
      </c>
    </row>
    <row r="4" spans="1:18" ht="15.75">
      <c r="A4" s="8">
        <v>2</v>
      </c>
      <c r="B4" s="9" t="s">
        <v>13</v>
      </c>
      <c r="C4" s="9" t="s">
        <v>8</v>
      </c>
      <c r="D4" s="10" t="s">
        <v>14</v>
      </c>
      <c r="E4" s="11">
        <v>35</v>
      </c>
      <c r="F4" s="12" t="s">
        <v>9</v>
      </c>
      <c r="G4" s="13">
        <v>56676</v>
      </c>
      <c r="H4" s="14"/>
      <c r="I4" s="15">
        <f>SUM(G4:H4)</f>
        <v>56676</v>
      </c>
      <c r="J4" s="16">
        <f t="shared" si="0"/>
        <v>3062500</v>
      </c>
      <c r="K4" s="17">
        <v>45</v>
      </c>
      <c r="L4" s="17">
        <f t="shared" si="1"/>
        <v>306250</v>
      </c>
      <c r="M4" s="18">
        <f>L4-(G4*5)</f>
        <v>22870</v>
      </c>
      <c r="N4" s="18">
        <f>M4/E4</f>
        <v>653.4285714285714</v>
      </c>
      <c r="O4" s="18">
        <f>N4*2/3</f>
        <v>435.61904761904765</v>
      </c>
      <c r="P4" s="18">
        <f t="shared" si="2"/>
        <v>326.7142857142857</v>
      </c>
      <c r="Q4" s="48">
        <f t="shared" si="3"/>
        <v>15000</v>
      </c>
      <c r="R4" s="50">
        <v>525000</v>
      </c>
    </row>
    <row r="5" spans="1:18" ht="15.75">
      <c r="A5" s="8">
        <v>3</v>
      </c>
      <c r="B5" s="9" t="s">
        <v>15</v>
      </c>
      <c r="C5" s="9" t="s">
        <v>8</v>
      </c>
      <c r="D5" s="10" t="s">
        <v>16</v>
      </c>
      <c r="E5" s="11">
        <v>49</v>
      </c>
      <c r="F5" s="12" t="s">
        <v>9</v>
      </c>
      <c r="G5" s="13">
        <v>79344</v>
      </c>
      <c r="H5" s="14"/>
      <c r="I5" s="15">
        <f>SUM(G5:H5)</f>
        <v>79344</v>
      </c>
      <c r="J5" s="16">
        <f t="shared" si="0"/>
        <v>4287500</v>
      </c>
      <c r="K5" s="17">
        <v>45</v>
      </c>
      <c r="L5" s="17">
        <f t="shared" si="1"/>
        <v>428750</v>
      </c>
      <c r="M5" s="18">
        <f>L5-(G5*5)</f>
        <v>32030</v>
      </c>
      <c r="N5" s="18">
        <f>M5/E5</f>
        <v>653.6734693877551</v>
      </c>
      <c r="O5" s="18">
        <f>N5*2/3</f>
        <v>435.78231292517006</v>
      </c>
      <c r="P5" s="18">
        <f t="shared" si="2"/>
        <v>326.83673469387753</v>
      </c>
      <c r="Q5" s="48">
        <f t="shared" si="3"/>
        <v>15000</v>
      </c>
      <c r="R5" s="50">
        <v>735000</v>
      </c>
    </row>
    <row r="6" spans="1:18" ht="15.75">
      <c r="A6" s="8">
        <v>4</v>
      </c>
      <c r="B6" s="9" t="s">
        <v>17</v>
      </c>
      <c r="C6" s="9" t="s">
        <v>8</v>
      </c>
      <c r="D6" s="10" t="s">
        <v>18</v>
      </c>
      <c r="E6" s="11">
        <v>113</v>
      </c>
      <c r="F6" s="12" t="s">
        <v>9</v>
      </c>
      <c r="G6" s="13">
        <v>97908</v>
      </c>
      <c r="H6" s="14"/>
      <c r="I6" s="15">
        <f>SUM(G6:H6)</f>
        <v>97908</v>
      </c>
      <c r="J6" s="16">
        <f t="shared" si="0"/>
        <v>9887500</v>
      </c>
      <c r="K6" s="17">
        <v>45</v>
      </c>
      <c r="L6" s="17">
        <f t="shared" si="1"/>
        <v>988750</v>
      </c>
      <c r="M6" s="18">
        <f>L6-(G6*5)</f>
        <v>499210</v>
      </c>
      <c r="N6" s="18">
        <f>M6/E6</f>
        <v>4417.787610619469</v>
      </c>
      <c r="O6" s="18"/>
      <c r="P6" s="18">
        <f t="shared" si="2"/>
        <v>2208.8938053097345</v>
      </c>
      <c r="Q6" s="48">
        <f t="shared" si="3"/>
        <v>15000</v>
      </c>
      <c r="R6" s="50">
        <v>1695000</v>
      </c>
    </row>
    <row r="7" spans="1:18" ht="15.75">
      <c r="A7" s="8">
        <v>5</v>
      </c>
      <c r="B7" s="9" t="s">
        <v>19</v>
      </c>
      <c r="C7" s="9" t="s">
        <v>8</v>
      </c>
      <c r="D7" s="10" t="s">
        <v>20</v>
      </c>
      <c r="E7" s="11">
        <v>29</v>
      </c>
      <c r="F7" s="12" t="s">
        <v>9</v>
      </c>
      <c r="G7" s="13"/>
      <c r="H7" s="14"/>
      <c r="I7" s="19"/>
      <c r="J7" s="16">
        <f t="shared" si="0"/>
        <v>2537500</v>
      </c>
      <c r="K7" s="17">
        <v>45</v>
      </c>
      <c r="L7" s="17">
        <f t="shared" si="1"/>
        <v>253750</v>
      </c>
      <c r="M7" s="18">
        <f>L7-(G7*5)</f>
        <v>253750</v>
      </c>
      <c r="N7" s="18">
        <f>M7/E7</f>
        <v>8750</v>
      </c>
      <c r="O7" s="18"/>
      <c r="P7" s="18">
        <f t="shared" si="2"/>
        <v>4375</v>
      </c>
      <c r="Q7" s="48">
        <f t="shared" si="3"/>
        <v>15000</v>
      </c>
      <c r="R7" s="50">
        <v>435000</v>
      </c>
    </row>
    <row r="8" spans="1:18" ht="15.75">
      <c r="A8" s="8">
        <v>6</v>
      </c>
      <c r="B8" s="9" t="s">
        <v>21</v>
      </c>
      <c r="C8" s="9" t="s">
        <v>8</v>
      </c>
      <c r="D8" s="10" t="s">
        <v>22</v>
      </c>
      <c r="E8" s="11">
        <v>2</v>
      </c>
      <c r="F8" s="12" t="s">
        <v>9</v>
      </c>
      <c r="G8" s="13">
        <v>22872</v>
      </c>
      <c r="H8" s="14"/>
      <c r="I8" s="15">
        <f>SUM(G8:H8)</f>
        <v>22872</v>
      </c>
      <c r="J8" s="16">
        <f t="shared" si="0"/>
        <v>175000</v>
      </c>
      <c r="K8" s="17">
        <v>40</v>
      </c>
      <c r="L8" s="17">
        <f t="shared" si="1"/>
        <v>35000</v>
      </c>
      <c r="M8" s="18"/>
      <c r="N8" s="18"/>
      <c r="O8" s="18"/>
      <c r="P8" s="18">
        <f t="shared" si="2"/>
        <v>0</v>
      </c>
      <c r="Q8" s="48">
        <f t="shared" si="3"/>
        <v>14000</v>
      </c>
      <c r="R8" s="50">
        <v>28000</v>
      </c>
    </row>
    <row r="9" spans="1:18" ht="15.75">
      <c r="A9" s="8">
        <v>7</v>
      </c>
      <c r="B9" s="9" t="s">
        <v>23</v>
      </c>
      <c r="C9" s="9" t="s">
        <v>8</v>
      </c>
      <c r="D9" s="10" t="s">
        <v>24</v>
      </c>
      <c r="E9" s="11">
        <v>3</v>
      </c>
      <c r="F9" s="12" t="s">
        <v>9</v>
      </c>
      <c r="G9" s="13">
        <v>7680</v>
      </c>
      <c r="H9" s="14"/>
      <c r="I9" s="15">
        <f>SUM(G9:H9)</f>
        <v>7680</v>
      </c>
      <c r="J9" s="16">
        <f aca="true" t="shared" si="4" ref="J9:J15">E9*87500</f>
        <v>262500</v>
      </c>
      <c r="K9" s="17">
        <v>40</v>
      </c>
      <c r="L9" s="17">
        <f aca="true" t="shared" si="5" ref="L9:L15">J9-(J9*(K9*0.02))</f>
        <v>52500</v>
      </c>
      <c r="M9" s="18">
        <f aca="true" t="shared" si="6" ref="M9:M15">L9-(G9*5)</f>
        <v>14100</v>
      </c>
      <c r="N9" s="18">
        <f aca="true" t="shared" si="7" ref="N9:N15">M9/E9</f>
        <v>4700</v>
      </c>
      <c r="O9" s="18"/>
      <c r="P9" s="18">
        <f aca="true" t="shared" si="8" ref="P9:P15">N9/2</f>
        <v>2350</v>
      </c>
      <c r="Q9" s="48">
        <f aca="true" t="shared" si="9" ref="Q9:Q15">R9/E9</f>
        <v>15000</v>
      </c>
      <c r="R9" s="50">
        <v>45000</v>
      </c>
    </row>
    <row r="10" spans="1:18" ht="15.75">
      <c r="A10" s="20">
        <v>8</v>
      </c>
      <c r="B10" s="21" t="s">
        <v>25</v>
      </c>
      <c r="C10" s="22" t="s">
        <v>8</v>
      </c>
      <c r="D10" s="23" t="s">
        <v>26</v>
      </c>
      <c r="E10" s="24">
        <v>54</v>
      </c>
      <c r="F10" s="25" t="s">
        <v>9</v>
      </c>
      <c r="G10" s="26">
        <v>31116</v>
      </c>
      <c r="H10" s="27"/>
      <c r="I10" s="28">
        <f>SUM(G10:H10)</f>
        <v>31116</v>
      </c>
      <c r="J10" s="29">
        <f t="shared" si="4"/>
        <v>4725000</v>
      </c>
      <c r="K10" s="30">
        <v>45</v>
      </c>
      <c r="L10" s="30">
        <f t="shared" si="5"/>
        <v>472500</v>
      </c>
      <c r="M10" s="31">
        <f t="shared" si="6"/>
        <v>316920</v>
      </c>
      <c r="N10" s="31">
        <f t="shared" si="7"/>
        <v>5868.888888888889</v>
      </c>
      <c r="O10" s="31"/>
      <c r="P10" s="31">
        <f t="shared" si="8"/>
        <v>2934.4444444444443</v>
      </c>
      <c r="Q10" s="49">
        <f t="shared" si="9"/>
        <v>15000</v>
      </c>
      <c r="R10" s="51">
        <v>810000</v>
      </c>
    </row>
    <row r="11" spans="1:18" ht="15.75">
      <c r="A11" s="8">
        <v>9</v>
      </c>
      <c r="B11" s="32" t="s">
        <v>27</v>
      </c>
      <c r="C11" s="9" t="s">
        <v>8</v>
      </c>
      <c r="D11" s="33" t="s">
        <v>28</v>
      </c>
      <c r="E11" s="34">
        <v>46</v>
      </c>
      <c r="F11" s="12" t="s">
        <v>9</v>
      </c>
      <c r="G11" s="13">
        <v>37692</v>
      </c>
      <c r="H11" s="14"/>
      <c r="I11" s="15">
        <f>SUM(G11:H11)</f>
        <v>37692</v>
      </c>
      <c r="J11" s="16">
        <f t="shared" si="4"/>
        <v>4025000</v>
      </c>
      <c r="K11" s="17">
        <v>45</v>
      </c>
      <c r="L11" s="17">
        <f t="shared" si="5"/>
        <v>402500</v>
      </c>
      <c r="M11" s="18">
        <f t="shared" si="6"/>
        <v>214040</v>
      </c>
      <c r="N11" s="18">
        <f t="shared" si="7"/>
        <v>4653.04347826087</v>
      </c>
      <c r="O11" s="18"/>
      <c r="P11" s="18">
        <f t="shared" si="8"/>
        <v>2326.521739130435</v>
      </c>
      <c r="Q11" s="48">
        <f t="shared" si="9"/>
        <v>15000</v>
      </c>
      <c r="R11" s="50">
        <v>690000</v>
      </c>
    </row>
    <row r="12" spans="1:18" ht="15.75">
      <c r="A12" s="8">
        <v>10</v>
      </c>
      <c r="B12" s="32" t="s">
        <v>29</v>
      </c>
      <c r="C12" s="9" t="s">
        <v>8</v>
      </c>
      <c r="D12" s="33" t="s">
        <v>30</v>
      </c>
      <c r="E12" s="34">
        <v>110</v>
      </c>
      <c r="F12" s="12" t="s">
        <v>9</v>
      </c>
      <c r="G12" s="13">
        <v>66000</v>
      </c>
      <c r="H12" s="14"/>
      <c r="I12" s="15">
        <f>SUM(G12:H12)</f>
        <v>66000</v>
      </c>
      <c r="J12" s="16">
        <f t="shared" si="4"/>
        <v>9625000</v>
      </c>
      <c r="K12" s="17">
        <v>45</v>
      </c>
      <c r="L12" s="17">
        <f t="shared" si="5"/>
        <v>962500</v>
      </c>
      <c r="M12" s="18">
        <f t="shared" si="6"/>
        <v>632500</v>
      </c>
      <c r="N12" s="18">
        <f t="shared" si="7"/>
        <v>5750</v>
      </c>
      <c r="O12" s="18">
        <f>N12*2/3</f>
        <v>3833.3333333333335</v>
      </c>
      <c r="P12" s="18">
        <f t="shared" si="8"/>
        <v>2875</v>
      </c>
      <c r="Q12" s="48">
        <f t="shared" si="9"/>
        <v>15000</v>
      </c>
      <c r="R12" s="50">
        <v>1650000</v>
      </c>
    </row>
    <row r="13" spans="1:18" ht="15.75">
      <c r="A13" s="8">
        <v>11</v>
      </c>
      <c r="B13" s="32" t="s">
        <v>11</v>
      </c>
      <c r="C13" s="9" t="s">
        <v>8</v>
      </c>
      <c r="D13" s="33" t="s">
        <v>12</v>
      </c>
      <c r="E13" s="35">
        <v>13</v>
      </c>
      <c r="F13" s="36" t="s">
        <v>9</v>
      </c>
      <c r="G13" s="13"/>
      <c r="H13" s="14"/>
      <c r="I13" s="19"/>
      <c r="J13" s="16">
        <f t="shared" si="4"/>
        <v>1137500</v>
      </c>
      <c r="K13" s="17">
        <v>45</v>
      </c>
      <c r="L13" s="17">
        <f t="shared" si="5"/>
        <v>113750</v>
      </c>
      <c r="M13" s="18">
        <f t="shared" si="6"/>
        <v>113750</v>
      </c>
      <c r="N13" s="18">
        <f t="shared" si="7"/>
        <v>8750</v>
      </c>
      <c r="O13" s="18"/>
      <c r="P13" s="18">
        <f t="shared" si="8"/>
        <v>4375</v>
      </c>
      <c r="Q13" s="48">
        <f t="shared" si="9"/>
        <v>14000</v>
      </c>
      <c r="R13" s="50">
        <v>182000</v>
      </c>
    </row>
    <row r="14" spans="1:18" ht="15.75">
      <c r="A14" s="8">
        <v>12</v>
      </c>
      <c r="B14" s="32" t="s">
        <v>31</v>
      </c>
      <c r="C14" s="9" t="s">
        <v>8</v>
      </c>
      <c r="D14" s="33" t="s">
        <v>32</v>
      </c>
      <c r="E14" s="35">
        <v>14</v>
      </c>
      <c r="F14" s="36" t="s">
        <v>9</v>
      </c>
      <c r="G14" s="13">
        <v>74340</v>
      </c>
      <c r="H14" s="14"/>
      <c r="I14" s="15">
        <f>SUM(G14:H14)</f>
        <v>74340</v>
      </c>
      <c r="J14" s="16">
        <f t="shared" si="4"/>
        <v>1225000</v>
      </c>
      <c r="K14" s="17">
        <v>45</v>
      </c>
      <c r="L14" s="17">
        <f t="shared" si="5"/>
        <v>122500</v>
      </c>
      <c r="M14" s="18">
        <f t="shared" si="6"/>
        <v>-249200</v>
      </c>
      <c r="N14" s="18">
        <f t="shared" si="7"/>
        <v>-17800</v>
      </c>
      <c r="O14" s="18"/>
      <c r="P14" s="18">
        <f t="shared" si="8"/>
        <v>-8900</v>
      </c>
      <c r="Q14" s="48">
        <f t="shared" si="9"/>
        <v>15000</v>
      </c>
      <c r="R14" s="50">
        <v>210000</v>
      </c>
    </row>
    <row r="15" spans="1:18" ht="15.75">
      <c r="A15" s="8">
        <v>13</v>
      </c>
      <c r="B15" s="32" t="s">
        <v>34</v>
      </c>
      <c r="C15" s="9" t="s">
        <v>33</v>
      </c>
      <c r="D15" s="33" t="s">
        <v>35</v>
      </c>
      <c r="E15" s="35">
        <v>2</v>
      </c>
      <c r="F15" s="36" t="s">
        <v>9</v>
      </c>
      <c r="G15" s="13"/>
      <c r="H15" s="14"/>
      <c r="I15" s="19"/>
      <c r="J15" s="16">
        <f t="shared" si="4"/>
        <v>175000</v>
      </c>
      <c r="K15" s="17">
        <v>30</v>
      </c>
      <c r="L15" s="17">
        <f t="shared" si="5"/>
        <v>70000</v>
      </c>
      <c r="M15" s="18">
        <f t="shared" si="6"/>
        <v>70000</v>
      </c>
      <c r="N15" s="18">
        <f t="shared" si="7"/>
        <v>35000</v>
      </c>
      <c r="O15" s="18"/>
      <c r="P15" s="18">
        <f t="shared" si="8"/>
        <v>17500</v>
      </c>
      <c r="Q15" s="48">
        <f t="shared" si="9"/>
        <v>14000</v>
      </c>
      <c r="R15" s="50">
        <v>28000</v>
      </c>
    </row>
    <row r="16" spans="1:18" ht="15.75">
      <c r="A16" s="17"/>
      <c r="B16" s="17"/>
      <c r="C16" s="17"/>
      <c r="D16" s="17"/>
      <c r="E16" s="37"/>
      <c r="F16" s="17"/>
      <c r="G16" s="17"/>
      <c r="H16" s="17"/>
      <c r="I16" s="38"/>
      <c r="J16" s="17"/>
      <c r="K16" s="17"/>
      <c r="L16" s="17"/>
      <c r="M16" s="17"/>
      <c r="N16" s="17"/>
      <c r="O16" s="17"/>
      <c r="P16" s="17"/>
      <c r="Q16" s="17"/>
      <c r="R16" s="39"/>
    </row>
  </sheetData>
  <sheetProtection selectLockedCells="1" selectUnlockedCells="1"/>
  <mergeCells count="1">
    <mergeCell ref="A1:R1"/>
  </mergeCells>
  <printOptions horizontalCentered="1" verticalCentered="1"/>
  <pageMargins left="0.5902777777777778" right="0.393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Tothmarta</cp:lastModifiedBy>
  <cp:lastPrinted>2012-11-07T13:47:02Z</cp:lastPrinted>
  <dcterms:created xsi:type="dcterms:W3CDTF">2012-06-05T11:42:52Z</dcterms:created>
  <dcterms:modified xsi:type="dcterms:W3CDTF">2012-11-07T13:48:45Z</dcterms:modified>
  <cp:category/>
  <cp:version/>
  <cp:contentType/>
  <cp:contentStatus/>
</cp:coreProperties>
</file>