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120" yWindow="90" windowWidth="13110" windowHeight="11175"/>
  </bookViews>
  <sheets>
    <sheet name="4. melléklet" sheetId="3" r:id="rId1"/>
  </sheets>
  <definedNames>
    <definedName name="_xlnm.Print_Titles" localSheetId="0">'4. melléklet'!$2:$6</definedName>
    <definedName name="_xlnm.Print_Area" localSheetId="0">'4. melléklet'!$B$2:$N$83</definedName>
  </definedNames>
  <calcPr calcId="162913"/>
</workbook>
</file>

<file path=xl/calcChain.xml><?xml version="1.0" encoding="utf-8"?>
<calcChain xmlns="http://schemas.openxmlformats.org/spreadsheetml/2006/main">
  <c r="N71" i="3" l="1"/>
  <c r="L71" i="3"/>
  <c r="H71" i="3"/>
  <c r="N65" i="3"/>
  <c r="N67" i="3" s="1"/>
  <c r="L65" i="3"/>
  <c r="H65" i="3"/>
  <c r="N63" i="3"/>
  <c r="L63" i="3"/>
  <c r="H63" i="3"/>
  <c r="H67" i="3" s="1"/>
  <c r="H69" i="3" s="1"/>
  <c r="N57" i="3"/>
  <c r="L57" i="3"/>
  <c r="H57" i="3"/>
  <c r="N53" i="3"/>
  <c r="L53" i="3"/>
  <c r="H53" i="3"/>
  <c r="N52" i="3"/>
  <c r="L52" i="3"/>
  <c r="H52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K43" i="3"/>
  <c r="N43" i="3" s="1"/>
  <c r="H43" i="3"/>
  <c r="H42" i="3"/>
  <c r="H60" i="3" s="1"/>
  <c r="N37" i="3"/>
  <c r="L37" i="3"/>
  <c r="H37" i="3"/>
  <c r="N32" i="3"/>
  <c r="L32" i="3"/>
  <c r="N31" i="3"/>
  <c r="L31" i="3"/>
  <c r="N29" i="3"/>
  <c r="L29" i="3"/>
  <c r="H29" i="3"/>
  <c r="N28" i="3"/>
  <c r="L28" i="3"/>
  <c r="H28" i="3"/>
  <c r="N23" i="3"/>
  <c r="L23" i="3"/>
  <c r="H23" i="3"/>
  <c r="N19" i="3"/>
  <c r="L19" i="3"/>
  <c r="L39" i="3" s="1"/>
  <c r="H19" i="3"/>
  <c r="H39" i="3" s="1"/>
  <c r="H76" i="3" s="1"/>
  <c r="L14" i="3"/>
  <c r="H14" i="3"/>
  <c r="L13" i="3"/>
  <c r="H13" i="3"/>
  <c r="N8" i="3"/>
  <c r="N15" i="3" s="1"/>
  <c r="M8" i="3"/>
  <c r="L8" i="3"/>
  <c r="L15" i="3" s="1"/>
  <c r="J8" i="3"/>
  <c r="F8" i="3"/>
  <c r="H7" i="3"/>
  <c r="H8" i="3" s="1"/>
  <c r="H15" i="3" s="1"/>
  <c r="L60" i="3" l="1"/>
  <c r="L67" i="3"/>
  <c r="N39" i="3"/>
  <c r="L69" i="3"/>
  <c r="L76" i="3" s="1"/>
  <c r="N60" i="3"/>
  <c r="N69" i="3" s="1"/>
  <c r="N76" i="3" s="1"/>
</calcChain>
</file>

<file path=xl/sharedStrings.xml><?xml version="1.0" encoding="utf-8"?>
<sst xmlns="http://schemas.openxmlformats.org/spreadsheetml/2006/main" count="183" uniqueCount="108">
  <si>
    <t>Egyéb önkormányzati feladatok támogatása</t>
  </si>
  <si>
    <t>1.1.1.2.</t>
  </si>
  <si>
    <t>1.1.1.1.</t>
  </si>
  <si>
    <t>adatok Ft-ban</t>
  </si>
  <si>
    <t>Dunaújváros Megyei Jogú Város Önkormányzat általános működéséhez- és ágazati feladataihoz
kapcsolódó támogatások</t>
  </si>
  <si>
    <t>Sorszám</t>
  </si>
  <si>
    <t>Jogcím</t>
  </si>
  <si>
    <t>szám</t>
  </si>
  <si>
    <t>megnevezés</t>
  </si>
  <si>
    <t>Mennyiségi egység</t>
  </si>
  <si>
    <t>Fajlagos összeg</t>
  </si>
  <si>
    <t>Mutató</t>
  </si>
  <si>
    <t>Településüzemeltetés - zöldterület- gazdálkodás támogatása</t>
  </si>
  <si>
    <t>Településüzemeltetés - közvilágítás- támogatása</t>
  </si>
  <si>
    <t>1.1.1.3</t>
  </si>
  <si>
    <t>1.1.1.4</t>
  </si>
  <si>
    <t>Településüzemeltetés - köztemető- támogatása</t>
  </si>
  <si>
    <t>1.1.1.5</t>
  </si>
  <si>
    <t>Településüzemeltetés - közutak- támogatása</t>
  </si>
  <si>
    <t>1.1.1.6</t>
  </si>
  <si>
    <t>1.1.1.7</t>
  </si>
  <si>
    <t>Lakott külterülettel kapcsolatos felatok támogatása</t>
  </si>
  <si>
    <t>1.1</t>
  </si>
  <si>
    <t>A települési önkormányzatok működésének általános támogatása</t>
  </si>
  <si>
    <t>1.2.1. Óvodaműködtetési támogatás</t>
  </si>
  <si>
    <t>Óvodaműködtetési támogatás 
- óvoda napi nyitvatartási ideje eléri anyolc órát</t>
  </si>
  <si>
    <t>Ft</t>
  </si>
  <si>
    <t>fő</t>
  </si>
  <si>
    <t>1.2.2. Óvodában foglalkoztatott pedagógusok átlagbéralapú támogatása</t>
  </si>
  <si>
    <t>1.2.2.1</t>
  </si>
  <si>
    <t>Óvodában foglalkoztatott pedagógusok átlagbéralapú támogatása</t>
  </si>
  <si>
    <t>Napi nyolc órát elérő nyitvatartási idővel rendelkező óvodában foglalkoztatott</t>
  </si>
  <si>
    <t>Alapfokozatú végzettségű</t>
  </si>
  <si>
    <t>1.2.3.1.1.1.2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</si>
  <si>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</si>
  <si>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</si>
  <si>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Mesterfokozatú végzettségű</t>
  </si>
  <si>
    <t>1.2.3.1.1.2.1</t>
  </si>
  <si>
    <t>1.2.3.1.1.2.2</t>
  </si>
  <si>
    <t>Az óvodában foglalkoztatott pedagógusok nevelőmunkáját közvetlenül segytők átlagbéralapú támogatása</t>
  </si>
  <si>
    <t>1.2.5.1.1</t>
  </si>
  <si>
    <t>1.2</t>
  </si>
  <si>
    <t>A települési önkormányzatok egyes köznevelési feladatainak támogatása</t>
  </si>
  <si>
    <t>1.3.2 Egyes szociális és gyerekjóléti feladatok támogatása</t>
  </si>
  <si>
    <t>1.3.2.1</t>
  </si>
  <si>
    <t>1.3.2.3.1</t>
  </si>
  <si>
    <t>1.3.2.4.2</t>
  </si>
  <si>
    <t>1.3.2.6.1</t>
  </si>
  <si>
    <t>Család- és gyermekjóléti szolgálat</t>
  </si>
  <si>
    <t>számított létszám</t>
  </si>
  <si>
    <t>Család- és gyermekjóléti központ</t>
  </si>
  <si>
    <t>Szociális étkeztetés - önálló feladatellátás</t>
  </si>
  <si>
    <t>Személyi gondozás - önálló feladatellátás</t>
  </si>
  <si>
    <t>Időskorúak nappali intézményi ellátása - önálló feladatellátás</t>
  </si>
  <si>
    <t>1.3.2.8.1</t>
  </si>
  <si>
    <t>Demens személyek nappali intézményi ellátása - önálló feladatellátás</t>
  </si>
  <si>
    <t>1.3.3 Bölcsőde, mini bölcsőde támogatása</t>
  </si>
  <si>
    <t>Bölcsődei bértámogatás</t>
  </si>
  <si>
    <t>1.3.3.1.1</t>
  </si>
  <si>
    <t>Felsőfokú végzettségű kisgyermeknevelők, szaktanácsadók bértámogatása</t>
  </si>
  <si>
    <t>1.3.3.1.2</t>
  </si>
  <si>
    <t>Bölcsődei dajkák, középfokú végzettségű kisgyermeknevelők, szaktanácsadók bértámogatása</t>
  </si>
  <si>
    <t>1.3.3.2</t>
  </si>
  <si>
    <t>Bölcsődei üzemeltetési támogatás</t>
  </si>
  <si>
    <t>1.3.4 A települési önkormányzatok által biztosított egyes szociális szakosított ellátások, valamint a gyermekek átmeneti gondozásával 
         kapcsolatos feladatok támogatása</t>
  </si>
  <si>
    <t>1.3.4.1</t>
  </si>
  <si>
    <t>Bértámogatás</t>
  </si>
  <si>
    <t>1.3.4.2</t>
  </si>
  <si>
    <t>Intézményüzemeltetési támogatás</t>
  </si>
  <si>
    <t>1.4.1.1</t>
  </si>
  <si>
    <t>Intézményi gyermekétkeztetés - bértámogatás</t>
  </si>
  <si>
    <t>1.4.1.2</t>
  </si>
  <si>
    <t>Intézményi gyermekétkeztetés - üzemeltetési támogatás</t>
  </si>
  <si>
    <t>1.4.2</t>
  </si>
  <si>
    <t>Szünidei étkeztetés támogatása</t>
  </si>
  <si>
    <t>étkezési adag</t>
  </si>
  <si>
    <t>1.5.2</t>
  </si>
  <si>
    <t>Települési Önkormányzatok egyes kulturális feladatainak támogatása</t>
  </si>
  <si>
    <t>1.4. Intézményi gyermekétkeztetés</t>
  </si>
  <si>
    <t>Egyes szociális és gyermekjóléti feladatainak támogatása</t>
  </si>
  <si>
    <t>Gyermekétkeztetési feladatok támogatása</t>
  </si>
  <si>
    <t>Az Önkormányzat szociális, gyermekjóléti és gyermekétkeztetési feladatainak támogatása</t>
  </si>
  <si>
    <t>pedagógus szakképzettséggel nem rendelkező segítők átlagbéralapú támogatása</t>
  </si>
  <si>
    <t>2.3.2.3</t>
  </si>
  <si>
    <t>A települési önkormányzatok általános működésének és ágazati feladatainak támogatása és kiegészítő támogatásai összesen:</t>
  </si>
  <si>
    <t>Önkormányzati hivatal működésének támogatása (székhelynél)</t>
  </si>
  <si>
    <t>Önkormányzati hivatal működésének támogatása 
- elismert hivatali létszám alapján -</t>
  </si>
  <si>
    <t>1.3.2.2.2.</t>
  </si>
  <si>
    <t>Család- és gyermekjóléti központ - óvodai és iskolai szociális segítő tevékenység támogatása</t>
  </si>
  <si>
    <t>A települési önkormányzatok mzuzeális intézményi fekadatainak támogatása</t>
  </si>
  <si>
    <t xml:space="preserve">2024. évi megalapozó  előirányzat </t>
  </si>
  <si>
    <t xml:space="preserve">2025. évi megalapozó  előirányzat </t>
  </si>
  <si>
    <t>2025. évi előirányzat</t>
  </si>
  <si>
    <t xml:space="preserve">  előirányzat összege 
(Ft)</t>
  </si>
  <si>
    <t>1.2.1.1.</t>
  </si>
  <si>
    <t>1.2.3.1.1.1.</t>
  </si>
  <si>
    <t>1.3.2.2.1.</t>
  </si>
  <si>
    <t>2.4.7</t>
  </si>
  <si>
    <t>Települési önkormányzatok kulturális feladatainak bérjellegű támogatása</t>
  </si>
  <si>
    <t>Mennyiségi 
egység</t>
  </si>
  <si>
    <t>előirányzat 
összege</t>
  </si>
  <si>
    <t>Megjegyzés:</t>
  </si>
  <si>
    <t>* A pedagógus béremelés miatt a költségvetési törvény 20. § (4) bekezdése alapján módosított fajlagos összeg</t>
  </si>
  <si>
    <t>Fajlagos 
összeg *</t>
  </si>
  <si>
    <t>Önkormányzati szolidaritási hozzájárulás -elvonás- **</t>
  </si>
  <si>
    <t>** Előzetes adat még nem a központilag meghatározott összeg</t>
  </si>
  <si>
    <t>4.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</si>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</sst>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164" fontId="4" fillId="0" borderId="0" xfId="0" applyNumberFormat="1" applyFont="1" applyFill="1" applyBorder="1" applyAlignment="1">
      <alignment vertical="center"/>
    </xf>
    <xf numFmtId="164" fontId="0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inden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indent="1"/>
    </xf>
    <xf numFmtId="0" fontId="5" fillId="0" borderId="17" xfId="0" applyFont="1" applyBorder="1" applyAlignment="1">
      <alignment horizontal="center" vertical="center"/>
    </xf>
    <xf numFmtId="2" fontId="5" fillId="0" borderId="17" xfId="0" applyNumberFormat="1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vertical="center"/>
    </xf>
    <xf numFmtId="165" fontId="5" fillId="0" borderId="17" xfId="0" applyNumberFormat="1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indent="2"/>
    </xf>
    <xf numFmtId="164" fontId="5" fillId="0" borderId="15" xfId="0" applyNumberFormat="1" applyFont="1" applyBorder="1" applyAlignment="1">
      <alignment vertical="center"/>
    </xf>
    <xf numFmtId="165" fontId="5" fillId="0" borderId="1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/>
    </xf>
    <xf numFmtId="165" fontId="5" fillId="0" borderId="5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center" indent="1"/>
    </xf>
    <xf numFmtId="2" fontId="5" fillId="0" borderId="3" xfId="0" applyNumberFormat="1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164" fontId="5" fillId="0" borderId="3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left" vertical="center" indent="1"/>
    </xf>
    <xf numFmtId="0" fontId="5" fillId="0" borderId="0" xfId="0" applyFont="1" applyBorder="1" applyAlignment="1">
      <alignment horizontal="left" vertical="center" indent="1"/>
    </xf>
    <xf numFmtId="164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3" fillId="0" borderId="14" xfId="0" applyFont="1" applyBorder="1" applyAlignment="1">
      <alignment horizontal="left" vertical="center" indent="1"/>
    </xf>
    <xf numFmtId="2" fontId="5" fillId="0" borderId="8" xfId="0" applyNumberFormat="1" applyFont="1" applyBorder="1" applyAlignment="1">
      <alignment horizontal="left" vertical="center" indent="1"/>
    </xf>
    <xf numFmtId="0" fontId="5" fillId="0" borderId="8" xfId="0" applyFont="1" applyBorder="1" applyAlignment="1">
      <alignment horizontal="left" vertical="center" indent="1"/>
    </xf>
    <xf numFmtId="164" fontId="5" fillId="0" borderId="8" xfId="0" applyNumberFormat="1" applyFont="1" applyBorder="1" applyAlignment="1">
      <alignment vertical="center"/>
    </xf>
    <xf numFmtId="0" fontId="0" fillId="0" borderId="10" xfId="0" applyFont="1" applyBorder="1" applyAlignment="1">
      <alignment horizontal="left" vertical="center" indent="2"/>
    </xf>
    <xf numFmtId="0" fontId="0" fillId="0" borderId="6" xfId="0" applyFont="1" applyBorder="1" applyAlignment="1">
      <alignment horizontal="left" vertical="center" indent="2"/>
    </xf>
    <xf numFmtId="2" fontId="5" fillId="0" borderId="9" xfId="0" applyNumberFormat="1" applyFont="1" applyBorder="1" applyAlignment="1">
      <alignment horizontal="left" vertical="center" indent="1"/>
    </xf>
    <xf numFmtId="0" fontId="5" fillId="0" borderId="9" xfId="0" applyFont="1" applyBorder="1" applyAlignment="1">
      <alignment horizontal="left" vertical="center" indent="1"/>
    </xf>
    <xf numFmtId="164" fontId="5" fillId="0" borderId="9" xfId="0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center" indent="2"/>
    </xf>
    <xf numFmtId="0" fontId="5" fillId="0" borderId="17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center" vertical="center"/>
    </xf>
    <xf numFmtId="2" fontId="3" fillId="0" borderId="1" xfId="0" quotePrefix="1" applyNumberFormat="1" applyFont="1" applyBorder="1" applyAlignment="1">
      <alignment horizontal="left" vertical="center" indent="1"/>
    </xf>
    <xf numFmtId="0" fontId="5" fillId="0" borderId="15" xfId="0" applyFont="1" applyBorder="1" applyAlignment="1">
      <alignment horizontal="left" vertical="center" wrapText="1" inden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5" xfId="0" quotePrefix="1" applyNumberFormat="1" applyFont="1" applyBorder="1" applyAlignment="1">
      <alignment horizontal="left" vertical="center" indent="1"/>
    </xf>
    <xf numFmtId="2" fontId="5" fillId="0" borderId="1" xfId="0" quotePrefix="1" applyNumberFormat="1" applyFont="1" applyBorder="1" applyAlignment="1">
      <alignment horizontal="left" vertical="center" indent="1"/>
    </xf>
    <xf numFmtId="164" fontId="5" fillId="0" borderId="18" xfId="0" applyNumberFormat="1" applyFont="1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 indent="2"/>
    </xf>
    <xf numFmtId="164" fontId="0" fillId="0" borderId="3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2" fontId="5" fillId="0" borderId="15" xfId="0" applyNumberFormat="1" applyFont="1" applyFill="1" applyBorder="1" applyAlignment="1">
      <alignment horizontal="left" vertical="center" indent="1"/>
    </xf>
    <xf numFmtId="0" fontId="5" fillId="0" borderId="15" xfId="0" applyFont="1" applyFill="1" applyBorder="1" applyAlignment="1">
      <alignment horizontal="left" vertical="center" wrapText="1" indent="1"/>
    </xf>
    <xf numFmtId="164" fontId="5" fillId="0" borderId="12" xfId="0" applyNumberFormat="1" applyFont="1" applyBorder="1" applyAlignment="1">
      <alignment vertical="center"/>
    </xf>
    <xf numFmtId="165" fontId="5" fillId="0" borderId="12" xfId="0" applyNumberFormat="1" applyFont="1" applyBorder="1" applyAlignment="1">
      <alignment vertical="center"/>
    </xf>
    <xf numFmtId="3" fontId="0" fillId="0" borderId="0" xfId="0" applyNumberFormat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164" fontId="0" fillId="0" borderId="8" xfId="0" applyNumberFormat="1" applyFont="1" applyBorder="1" applyAlignment="1">
      <alignment vertical="center"/>
    </xf>
    <xf numFmtId="0" fontId="5" fillId="0" borderId="9" xfId="0" applyFont="1" applyBorder="1" applyAlignment="1">
      <alignment horizontal="left" vertical="center" wrapText="1" indent="1"/>
    </xf>
    <xf numFmtId="0" fontId="5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wrapText="1" indent="1"/>
    </xf>
    <xf numFmtId="0" fontId="0" fillId="0" borderId="1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indent="1"/>
    </xf>
    <xf numFmtId="164" fontId="0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2" fontId="5" fillId="0" borderId="5" xfId="0" quotePrefix="1" applyNumberFormat="1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164" fontId="0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64" fontId="3" fillId="0" borderId="21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vertical="center"/>
    </xf>
    <xf numFmtId="3" fontId="8" fillId="0" borderId="17" xfId="0" applyNumberFormat="1" applyFont="1" applyBorder="1" applyAlignment="1">
      <alignment horizontal="right" vertical="center"/>
    </xf>
    <xf numFmtId="3" fontId="8" fillId="0" borderId="24" xfId="0" applyNumberFormat="1" applyFont="1" applyBorder="1" applyAlignment="1">
      <alignment horizontal="right" vertical="center"/>
    </xf>
    <xf numFmtId="164" fontId="5" fillId="0" borderId="23" xfId="0" applyNumberFormat="1" applyFont="1" applyBorder="1" applyAlignment="1">
      <alignment vertical="center"/>
    </xf>
    <xf numFmtId="164" fontId="5" fillId="0" borderId="24" xfId="0" applyNumberFormat="1" applyFont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0" fontId="0" fillId="0" borderId="1" xfId="0" applyBorder="1"/>
    <xf numFmtId="3" fontId="7" fillId="0" borderId="1" xfId="0" applyNumberFormat="1" applyFont="1" applyBorder="1" applyAlignment="1">
      <alignment horizontal="right" vertical="center"/>
    </xf>
    <xf numFmtId="0" fontId="0" fillId="0" borderId="3" xfId="0" applyBorder="1"/>
    <xf numFmtId="164" fontId="5" fillId="0" borderId="25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0" fontId="5" fillId="0" borderId="18" xfId="0" applyFont="1" applyBorder="1" applyAlignment="1">
      <alignment horizontal="center" vertical="center"/>
    </xf>
    <xf numFmtId="164" fontId="5" fillId="0" borderId="26" xfId="0" applyNumberFormat="1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right" vertical="center"/>
    </xf>
    <xf numFmtId="3" fontId="8" fillId="0" borderId="12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0" fillId="0" borderId="9" xfId="0" applyBorder="1"/>
    <xf numFmtId="3" fontId="8" fillId="0" borderId="1" xfId="0" applyNumberFormat="1" applyFont="1" applyBorder="1"/>
    <xf numFmtId="3" fontId="7" fillId="0" borderId="1" xfId="0" applyNumberFormat="1" applyFont="1" applyFill="1" applyBorder="1" applyAlignment="1">
      <alignment horizontal="right" vertical="center"/>
    </xf>
    <xf numFmtId="3" fontId="8" fillId="0" borderId="15" xfId="0" applyNumberFormat="1" applyFont="1" applyBorder="1" applyAlignment="1">
      <alignment horizontal="right" vertical="center"/>
    </xf>
    <xf numFmtId="164" fontId="5" fillId="0" borderId="27" xfId="0" applyNumberFormat="1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164" fontId="5" fillId="0" borderId="26" xfId="0" applyNumberFormat="1" applyFont="1" applyFill="1" applyBorder="1" applyAlignment="1">
      <alignment vertical="center"/>
    </xf>
    <xf numFmtId="3" fontId="8" fillId="0" borderId="12" xfId="0" applyNumberFormat="1" applyFont="1" applyFill="1" applyBorder="1" applyAlignment="1">
      <alignment horizontal="right" vertical="center"/>
    </xf>
    <xf numFmtId="0" fontId="0" fillId="0" borderId="8" xfId="0" applyBorder="1"/>
    <xf numFmtId="0" fontId="0" fillId="0" borderId="7" xfId="0" applyBorder="1"/>
    <xf numFmtId="0" fontId="0" fillId="0" borderId="0" xfId="0" applyBorder="1"/>
    <xf numFmtId="0" fontId="0" fillId="0" borderId="11" xfId="0" applyBorder="1"/>
    <xf numFmtId="0" fontId="9" fillId="0" borderId="14" xfId="0" applyFont="1" applyBorder="1" applyAlignment="1">
      <alignment horizontal="left" vertical="center" indent="2"/>
    </xf>
    <xf numFmtId="0" fontId="5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indent="1"/>
    </xf>
    <xf numFmtId="0" fontId="0" fillId="0" borderId="2" xfId="0" applyBorder="1"/>
    <xf numFmtId="2" fontId="5" fillId="0" borderId="17" xfId="0" quotePrefix="1" applyNumberFormat="1" applyFont="1" applyBorder="1" applyAlignment="1">
      <alignment horizontal="left" vertical="center" indent="1"/>
    </xf>
    <xf numFmtId="0" fontId="0" fillId="0" borderId="0" xfId="0" applyAlignment="1">
      <alignment horizontal="left" vertical="center" indent="2"/>
    </xf>
    <xf numFmtId="3" fontId="8" fillId="0" borderId="28" xfId="0" applyNumberFormat="1" applyFont="1" applyBorder="1" applyAlignment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3" fontId="8" fillId="0" borderId="18" xfId="0" applyNumberFormat="1" applyFont="1" applyBorder="1" applyAlignment="1">
      <alignment horizontal="right" vertical="center"/>
    </xf>
    <xf numFmtId="3" fontId="8" fillId="0" borderId="19" xfId="0" applyNumberFormat="1" applyFont="1" applyBorder="1" applyAlignment="1">
      <alignment horizontal="right" vertical="center"/>
    </xf>
    <xf numFmtId="3" fontId="8" fillId="0" borderId="29" xfId="0" applyNumberFormat="1" applyFont="1" applyBorder="1" applyAlignment="1">
      <alignment horizontal="right" vertical="center"/>
    </xf>
    <xf numFmtId="3" fontId="8" fillId="0" borderId="15" xfId="0" applyNumberFormat="1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left" vertical="center" wrapText="1" indent="2"/>
    </xf>
    <xf numFmtId="0" fontId="5" fillId="0" borderId="15" xfId="0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vertical="center"/>
    </xf>
    <xf numFmtId="165" fontId="5" fillId="0" borderId="15" xfId="0" applyNumberFormat="1" applyFont="1" applyFill="1" applyBorder="1" applyAlignment="1">
      <alignment vertical="center"/>
    </xf>
    <xf numFmtId="164" fontId="5" fillId="0" borderId="23" xfId="0" applyNumberFormat="1" applyFont="1" applyFill="1" applyBorder="1" applyAlignment="1">
      <alignment vertical="center"/>
    </xf>
    <xf numFmtId="164" fontId="5" fillId="0" borderId="24" xfId="0" applyNumberFormat="1" applyFont="1" applyFill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left" vertical="center" wrapText="1" indent="1"/>
    </xf>
  </cellXfs>
  <cellStyles count="4">
    <cellStyle name="Normál" xfId="0" builtinId="0"/>
    <cellStyle name="Normál 2" xfId="1"/>
    <cellStyle name="Normál 2 2" xfId="2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89"/>
  <sheetViews>
    <sheetView tabSelected="1" zoomScale="90" zoomScaleNormal="90" workbookViewId="0">
      <selection activeCell="B55" sqref="B55"/>
    </sheetView>
  </sheetViews>
  <sheetFormatPr defaultRowHeight="12.75" outlineLevelRow="1" outlineLevelCol="1" x14ac:dyDescent="0.2"/>
  <cols>
    <col min="1" max="1" width="3.140625" customWidth="1"/>
    <col min="3" max="3" width="13.7109375" customWidth="1"/>
    <col min="4" max="4" width="69.28515625" customWidth="1"/>
    <col min="5" max="5" width="12.85546875" hidden="1" customWidth="1" outlineLevel="1"/>
    <col min="6" max="6" width="13.42578125" hidden="1" customWidth="1" outlineLevel="1"/>
    <col min="7" max="7" width="13.28515625" hidden="1" customWidth="1" outlineLevel="1"/>
    <col min="8" max="8" width="22.7109375" hidden="1" customWidth="1" outlineLevel="1"/>
    <col min="9" max="9" width="12.85546875" customWidth="1" collapsed="1"/>
    <col min="10" max="10" width="13.42578125" customWidth="1"/>
    <col min="11" max="11" width="13.28515625" customWidth="1"/>
    <col min="12" max="12" width="22.7109375" bestFit="1" customWidth="1"/>
    <col min="13" max="13" width="14.7109375" customWidth="1"/>
    <col min="14" max="14" width="16.7109375" customWidth="1"/>
  </cols>
  <sheetData>
    <row r="2" spans="2:14" ht="37.5" customHeight="1" x14ac:dyDescent="0.2">
      <c r="B2" s="153" t="s">
        <v>4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</row>
    <row r="3" spans="2:14" ht="6.75" customHeight="1" x14ac:dyDescent="0.2">
      <c r="B3" s="3"/>
      <c r="C3" s="4"/>
      <c r="D3" s="4"/>
      <c r="E3" s="4"/>
      <c r="F3" s="1"/>
      <c r="G3" s="1"/>
      <c r="H3" s="1"/>
      <c r="I3" s="4"/>
      <c r="J3" s="1"/>
      <c r="K3" s="1"/>
      <c r="L3" s="1"/>
    </row>
    <row r="4" spans="2:14" x14ac:dyDescent="0.2">
      <c r="B4" s="5"/>
      <c r="C4" s="6"/>
      <c r="D4" s="6"/>
      <c r="E4" s="6"/>
      <c r="F4" s="2"/>
      <c r="G4" s="2"/>
      <c r="H4" s="2"/>
      <c r="I4" s="6"/>
      <c r="J4" s="2"/>
      <c r="K4" s="2"/>
      <c r="L4" s="2"/>
      <c r="N4" s="99" t="s">
        <v>3</v>
      </c>
    </row>
    <row r="5" spans="2:14" ht="26.25" customHeight="1" x14ac:dyDescent="0.2">
      <c r="B5" s="158" t="s">
        <v>5</v>
      </c>
      <c r="C5" s="158" t="s">
        <v>6</v>
      </c>
      <c r="D5" s="158"/>
      <c r="E5" s="155" t="s">
        <v>90</v>
      </c>
      <c r="F5" s="156"/>
      <c r="G5" s="156"/>
      <c r="H5" s="157"/>
      <c r="I5" s="155" t="s">
        <v>91</v>
      </c>
      <c r="J5" s="156"/>
      <c r="K5" s="156"/>
      <c r="L5" s="157"/>
      <c r="M5" s="154" t="s">
        <v>103</v>
      </c>
      <c r="N5" s="154" t="s">
        <v>92</v>
      </c>
    </row>
    <row r="6" spans="2:14" ht="35.25" customHeight="1" x14ac:dyDescent="0.2">
      <c r="B6" s="158"/>
      <c r="C6" s="95" t="s">
        <v>7</v>
      </c>
      <c r="D6" s="95" t="s">
        <v>8</v>
      </c>
      <c r="E6" s="98" t="s">
        <v>99</v>
      </c>
      <c r="F6" s="96" t="s">
        <v>10</v>
      </c>
      <c r="G6" s="97" t="s">
        <v>11</v>
      </c>
      <c r="H6" s="100" t="s">
        <v>100</v>
      </c>
      <c r="I6" s="98" t="s">
        <v>9</v>
      </c>
      <c r="J6" s="96" t="s">
        <v>10</v>
      </c>
      <c r="K6" s="97" t="s">
        <v>11</v>
      </c>
      <c r="L6" s="100" t="s">
        <v>93</v>
      </c>
      <c r="M6" s="154"/>
      <c r="N6" s="154"/>
    </row>
    <row r="7" spans="2:14" ht="31.5" customHeight="1" x14ac:dyDescent="0.2">
      <c r="B7" s="7">
        <v>1</v>
      </c>
      <c r="C7" s="8" t="s">
        <v>2</v>
      </c>
      <c r="D7" s="9" t="s">
        <v>86</v>
      </c>
      <c r="E7" s="10" t="s">
        <v>26</v>
      </c>
      <c r="F7" s="64">
        <v>6633500</v>
      </c>
      <c r="G7" s="12">
        <v>101.08</v>
      </c>
      <c r="H7" s="101">
        <f>+F7*G7</f>
        <v>670514180</v>
      </c>
      <c r="I7" s="10" t="s">
        <v>26</v>
      </c>
      <c r="J7" s="64">
        <v>6994000</v>
      </c>
      <c r="K7" s="12">
        <v>0</v>
      </c>
      <c r="L7" s="101">
        <v>670514180</v>
      </c>
      <c r="M7" s="11">
        <v>6994000</v>
      </c>
      <c r="N7" s="102">
        <v>670514180</v>
      </c>
    </row>
    <row r="8" spans="2:14" ht="20.25" customHeight="1" x14ac:dyDescent="0.2">
      <c r="B8" s="70">
        <v>1</v>
      </c>
      <c r="C8" s="71" t="s">
        <v>2</v>
      </c>
      <c r="D8" s="144" t="s">
        <v>85</v>
      </c>
      <c r="E8" s="145" t="s">
        <v>26</v>
      </c>
      <c r="F8" s="146">
        <f>+F7</f>
        <v>6633500</v>
      </c>
      <c r="G8" s="147"/>
      <c r="H8" s="148">
        <f t="shared" ref="H8" si="0">+H7</f>
        <v>670514180</v>
      </c>
      <c r="I8" s="145" t="s">
        <v>26</v>
      </c>
      <c r="J8" s="146">
        <f>+J7</f>
        <v>6994000</v>
      </c>
      <c r="K8" s="147"/>
      <c r="L8" s="148">
        <f t="shared" ref="L8" si="1">+L7</f>
        <v>670514180</v>
      </c>
      <c r="M8" s="149">
        <f>+M7</f>
        <v>6994000</v>
      </c>
      <c r="N8" s="103">
        <f>+N7</f>
        <v>670514180</v>
      </c>
    </row>
    <row r="9" spans="2:14" ht="20.25" customHeight="1" x14ac:dyDescent="0.2">
      <c r="B9" s="13">
        <v>2</v>
      </c>
      <c r="C9" s="14" t="s">
        <v>1</v>
      </c>
      <c r="D9" s="15" t="s">
        <v>12</v>
      </c>
      <c r="E9" s="13" t="s">
        <v>26</v>
      </c>
      <c r="F9" s="65">
        <v>26000</v>
      </c>
      <c r="G9" s="17"/>
      <c r="H9" s="104">
        <v>58565000</v>
      </c>
      <c r="I9" s="13" t="s">
        <v>26</v>
      </c>
      <c r="J9" s="65">
        <v>26000</v>
      </c>
      <c r="K9" s="17"/>
      <c r="L9" s="104">
        <v>58565000</v>
      </c>
      <c r="M9" s="16"/>
      <c r="N9" s="105">
        <v>58565000</v>
      </c>
    </row>
    <row r="10" spans="2:14" ht="20.25" customHeight="1" x14ac:dyDescent="0.2">
      <c r="B10" s="13">
        <v>3</v>
      </c>
      <c r="C10" s="14" t="s">
        <v>14</v>
      </c>
      <c r="D10" s="15" t="s">
        <v>13</v>
      </c>
      <c r="E10" s="13" t="s">
        <v>26</v>
      </c>
      <c r="F10" s="65"/>
      <c r="G10" s="17"/>
      <c r="H10" s="104">
        <v>94095000</v>
      </c>
      <c r="I10" s="13" t="s">
        <v>26</v>
      </c>
      <c r="J10" s="65"/>
      <c r="K10" s="17"/>
      <c r="L10" s="104">
        <v>94095000</v>
      </c>
      <c r="M10" s="16"/>
      <c r="N10" s="16">
        <v>94095000</v>
      </c>
    </row>
    <row r="11" spans="2:14" ht="20.25" customHeight="1" x14ac:dyDescent="0.2">
      <c r="B11" s="13">
        <v>4</v>
      </c>
      <c r="C11" s="14" t="s">
        <v>15</v>
      </c>
      <c r="D11" s="15" t="s">
        <v>16</v>
      </c>
      <c r="E11" s="13" t="s">
        <v>26</v>
      </c>
      <c r="F11" s="65"/>
      <c r="G11" s="17"/>
      <c r="H11" s="104">
        <v>5629550</v>
      </c>
      <c r="I11" s="13" t="s">
        <v>26</v>
      </c>
      <c r="J11" s="65"/>
      <c r="K11" s="17"/>
      <c r="L11" s="104">
        <v>5629550</v>
      </c>
      <c r="M11" s="16"/>
      <c r="N11" s="16">
        <v>5629550</v>
      </c>
    </row>
    <row r="12" spans="2:14" ht="20.25" customHeight="1" x14ac:dyDescent="0.2">
      <c r="B12" s="13">
        <v>5</v>
      </c>
      <c r="C12" s="14" t="s">
        <v>17</v>
      </c>
      <c r="D12" s="15" t="s">
        <v>18</v>
      </c>
      <c r="E12" s="13" t="s">
        <v>26</v>
      </c>
      <c r="F12" s="65"/>
      <c r="G12" s="17"/>
      <c r="H12" s="104">
        <v>71000605</v>
      </c>
      <c r="I12" s="13" t="s">
        <v>26</v>
      </c>
      <c r="J12" s="65"/>
      <c r="K12" s="17"/>
      <c r="L12" s="104">
        <v>71000605</v>
      </c>
      <c r="M12" s="16"/>
      <c r="N12" s="16">
        <v>71000605</v>
      </c>
    </row>
    <row r="13" spans="2:14" ht="20.25" customHeight="1" x14ac:dyDescent="0.2">
      <c r="B13" s="13">
        <v>6</v>
      </c>
      <c r="C13" s="14" t="s">
        <v>19</v>
      </c>
      <c r="D13" s="15" t="s">
        <v>0</v>
      </c>
      <c r="E13" s="13" t="s">
        <v>26</v>
      </c>
      <c r="F13" s="65">
        <v>2800</v>
      </c>
      <c r="G13" s="17">
        <v>41768</v>
      </c>
      <c r="H13" s="104">
        <f>F13*G13</f>
        <v>116950400</v>
      </c>
      <c r="I13" s="13" t="s">
        <v>26</v>
      </c>
      <c r="J13" s="65">
        <v>2800</v>
      </c>
      <c r="K13" s="17">
        <v>41100</v>
      </c>
      <c r="L13" s="104">
        <f>J13*K13</f>
        <v>115080000</v>
      </c>
      <c r="M13" s="16"/>
      <c r="N13" s="16">
        <v>115080000</v>
      </c>
    </row>
    <row r="14" spans="2:14" ht="20.25" customHeight="1" x14ac:dyDescent="0.2">
      <c r="B14" s="13">
        <v>7</v>
      </c>
      <c r="C14" s="14" t="s">
        <v>20</v>
      </c>
      <c r="D14" s="15" t="s">
        <v>21</v>
      </c>
      <c r="E14" s="13" t="s">
        <v>26</v>
      </c>
      <c r="F14" s="65">
        <v>2550</v>
      </c>
      <c r="G14" s="17">
        <v>567</v>
      </c>
      <c r="H14" s="104">
        <f>F14*G14</f>
        <v>1445850</v>
      </c>
      <c r="I14" s="13" t="s">
        <v>26</v>
      </c>
      <c r="J14" s="65">
        <v>2550</v>
      </c>
      <c r="K14" s="17">
        <v>538</v>
      </c>
      <c r="L14" s="104">
        <f>J14*K14</f>
        <v>1371900</v>
      </c>
      <c r="M14" s="16"/>
      <c r="N14" s="16">
        <v>1371900</v>
      </c>
    </row>
    <row r="15" spans="2:14" ht="29.25" customHeight="1" x14ac:dyDescent="0.2">
      <c r="B15" s="95">
        <v>8</v>
      </c>
      <c r="C15" s="23" t="s">
        <v>22</v>
      </c>
      <c r="D15" s="24" t="s">
        <v>23</v>
      </c>
      <c r="E15" s="25" t="s">
        <v>26</v>
      </c>
      <c r="F15" s="66"/>
      <c r="G15" s="26"/>
      <c r="H15" s="106">
        <f>SUM(H8:H14)</f>
        <v>1018200585</v>
      </c>
      <c r="I15" s="25" t="s">
        <v>26</v>
      </c>
      <c r="J15" s="66"/>
      <c r="K15" s="26"/>
      <c r="L15" s="106">
        <f>SUM(L8:L14)</f>
        <v>1016256235</v>
      </c>
      <c r="M15" s="107"/>
      <c r="N15" s="108">
        <f>SUM(N8:N14)</f>
        <v>1016256235</v>
      </c>
    </row>
    <row r="16" spans="2:14" ht="9.75" customHeight="1" x14ac:dyDescent="0.2">
      <c r="B16" s="81"/>
      <c r="C16" s="82"/>
      <c r="D16" s="83"/>
      <c r="E16" s="83"/>
      <c r="F16" s="66"/>
      <c r="G16" s="66"/>
      <c r="H16" s="66"/>
      <c r="I16" s="83"/>
      <c r="J16" s="66"/>
      <c r="K16" s="66"/>
      <c r="L16" s="66"/>
      <c r="M16" s="109"/>
      <c r="N16" s="109"/>
    </row>
    <row r="17" spans="2:14" ht="20.25" customHeight="1" x14ac:dyDescent="0.2">
      <c r="B17" s="28" t="s">
        <v>24</v>
      </c>
      <c r="C17" s="29"/>
      <c r="D17" s="30"/>
      <c r="E17" s="30"/>
      <c r="F17" s="45"/>
      <c r="G17" s="45"/>
      <c r="H17" s="45"/>
      <c r="I17" s="30"/>
      <c r="J17" s="45"/>
      <c r="K17" s="45"/>
      <c r="L17" s="45"/>
      <c r="M17" s="109"/>
      <c r="N17" s="134"/>
    </row>
    <row r="18" spans="2:14" ht="5.25" customHeight="1" x14ac:dyDescent="0.2">
      <c r="B18" s="32"/>
      <c r="C18" s="33"/>
      <c r="D18" s="34"/>
      <c r="E18" s="34"/>
      <c r="F18" s="31"/>
      <c r="G18" s="31"/>
      <c r="H18" s="31"/>
      <c r="I18" s="34"/>
      <c r="J18" s="31"/>
      <c r="K18" s="31"/>
      <c r="L18" s="31"/>
      <c r="M18" s="129"/>
      <c r="N18" s="130"/>
    </row>
    <row r="19" spans="2:14" ht="28.5" customHeight="1" x14ac:dyDescent="0.2">
      <c r="B19" s="36">
        <v>9</v>
      </c>
      <c r="C19" s="37" t="s">
        <v>94</v>
      </c>
      <c r="D19" s="38" t="s">
        <v>25</v>
      </c>
      <c r="E19" s="39" t="s">
        <v>27</v>
      </c>
      <c r="F19" s="69">
        <v>172374</v>
      </c>
      <c r="G19" s="41">
        <v>1015</v>
      </c>
      <c r="H19" s="110">
        <f>+F19*G19</f>
        <v>174959610</v>
      </c>
      <c r="I19" s="39" t="s">
        <v>27</v>
      </c>
      <c r="J19" s="69">
        <v>172374</v>
      </c>
      <c r="K19" s="41">
        <v>1011</v>
      </c>
      <c r="L19" s="110">
        <f>+J19*K19</f>
        <v>174270114</v>
      </c>
      <c r="M19" s="111">
        <v>172374</v>
      </c>
      <c r="N19" s="111">
        <f>K19*M19</f>
        <v>174270114</v>
      </c>
    </row>
    <row r="20" spans="2:14" ht="11.25" customHeight="1" x14ac:dyDescent="0.2">
      <c r="B20" s="81"/>
      <c r="C20" s="82"/>
      <c r="D20" s="83"/>
      <c r="E20" s="83"/>
      <c r="F20" s="66"/>
      <c r="G20" s="66"/>
      <c r="H20" s="66"/>
      <c r="I20" s="83"/>
      <c r="J20" s="66"/>
      <c r="K20" s="66"/>
      <c r="L20" s="66"/>
      <c r="M20" s="109"/>
      <c r="N20" s="109"/>
    </row>
    <row r="21" spans="2:14" ht="20.25" customHeight="1" x14ac:dyDescent="0.2">
      <c r="B21" s="42" t="s">
        <v>28</v>
      </c>
      <c r="C21" s="43"/>
      <c r="D21" s="44"/>
      <c r="E21" s="44"/>
      <c r="F21" s="45"/>
      <c r="G21" s="45"/>
      <c r="H21" s="45"/>
      <c r="I21" s="44"/>
      <c r="J21" s="45"/>
      <c r="K21" s="45"/>
      <c r="L21" s="45"/>
      <c r="M21" s="127"/>
      <c r="N21" s="128"/>
    </row>
    <row r="22" spans="2:14" ht="21" customHeight="1" x14ac:dyDescent="0.2">
      <c r="B22" s="46" t="s">
        <v>31</v>
      </c>
      <c r="C22" s="33"/>
      <c r="D22" s="34"/>
      <c r="E22" s="34"/>
      <c r="F22" s="35"/>
      <c r="G22" s="35"/>
      <c r="H22" s="35"/>
      <c r="I22" s="34"/>
      <c r="J22" s="35"/>
      <c r="K22" s="35"/>
      <c r="L22" s="35"/>
      <c r="M22" s="129"/>
      <c r="N22" s="130"/>
    </row>
    <row r="23" spans="2:14" ht="26.25" customHeight="1" x14ac:dyDescent="0.2">
      <c r="B23" s="36">
        <v>10</v>
      </c>
      <c r="C23" s="37" t="s">
        <v>29</v>
      </c>
      <c r="D23" s="38" t="s">
        <v>30</v>
      </c>
      <c r="E23" s="39" t="s">
        <v>27</v>
      </c>
      <c r="F23" s="40">
        <v>8372000</v>
      </c>
      <c r="G23" s="41">
        <v>92.6</v>
      </c>
      <c r="H23" s="110">
        <f>+F23*G23</f>
        <v>775247200</v>
      </c>
      <c r="I23" s="39" t="s">
        <v>27</v>
      </c>
      <c r="J23" s="40">
        <v>8372000</v>
      </c>
      <c r="K23" s="41">
        <v>93.9</v>
      </c>
      <c r="L23" s="110">
        <f>+J23*K23</f>
        <v>786130800</v>
      </c>
      <c r="M23" s="112">
        <v>10147000</v>
      </c>
      <c r="N23" s="112">
        <f>K23*M23</f>
        <v>952803300</v>
      </c>
    </row>
    <row r="24" spans="2:14" ht="11.25" customHeight="1" x14ac:dyDescent="0.2">
      <c r="B24" s="132"/>
      <c r="C24" s="43"/>
      <c r="D24" s="44"/>
      <c r="E24" s="44"/>
      <c r="F24" s="45"/>
      <c r="G24" s="45"/>
      <c r="H24" s="45"/>
      <c r="I24" s="44"/>
      <c r="J24" s="45"/>
      <c r="K24" s="45"/>
      <c r="L24" s="45"/>
      <c r="M24" s="127"/>
      <c r="N24" s="127"/>
    </row>
    <row r="25" spans="2:14" ht="11.25" customHeight="1" x14ac:dyDescent="0.2">
      <c r="B25" s="133"/>
      <c r="C25" s="48"/>
      <c r="D25" s="49"/>
      <c r="E25" s="49"/>
      <c r="F25" s="50"/>
      <c r="G25" s="50"/>
      <c r="H25" s="50"/>
      <c r="I25" s="49"/>
      <c r="J25" s="50"/>
      <c r="K25" s="50"/>
      <c r="L25" s="50"/>
      <c r="M25" s="119"/>
      <c r="N25" s="119"/>
    </row>
    <row r="26" spans="2:14" ht="20.25" customHeight="1" x14ac:dyDescent="0.2">
      <c r="B26" s="131" t="s">
        <v>31</v>
      </c>
      <c r="C26" s="43"/>
      <c r="D26" s="44"/>
      <c r="E26" s="44"/>
      <c r="F26" s="45"/>
      <c r="G26" s="45"/>
      <c r="H26" s="45"/>
      <c r="I26" s="44"/>
      <c r="J26" s="45"/>
      <c r="K26" s="45"/>
      <c r="L26" s="45"/>
      <c r="M26" s="127"/>
      <c r="N26" s="128"/>
    </row>
    <row r="27" spans="2:14" ht="24" customHeight="1" x14ac:dyDescent="0.2">
      <c r="B27" s="67" t="s">
        <v>32</v>
      </c>
      <c r="C27" s="48"/>
      <c r="D27" s="49"/>
      <c r="E27" s="49"/>
      <c r="F27" s="50"/>
      <c r="G27" s="50"/>
      <c r="H27" s="50"/>
      <c r="I27" s="49"/>
      <c r="J27" s="50"/>
      <c r="K27" s="50"/>
      <c r="L27" s="50"/>
      <c r="M27" s="129"/>
      <c r="N27" s="130"/>
    </row>
    <row r="28" spans="2:14" ht="29.25" customHeight="1" x14ac:dyDescent="0.2">
      <c r="B28" s="7">
        <v>11</v>
      </c>
      <c r="C28" s="8" t="s">
        <v>95</v>
      </c>
      <c r="D28" s="52" t="s">
        <v>34</v>
      </c>
      <c r="E28" s="7" t="s">
        <v>27</v>
      </c>
      <c r="F28" s="11">
        <v>717000</v>
      </c>
      <c r="G28" s="12">
        <v>38</v>
      </c>
      <c r="H28" s="101">
        <f t="shared" ref="H28:H29" si="2">+F28*G28</f>
        <v>27246000</v>
      </c>
      <c r="I28" s="7" t="s">
        <v>27</v>
      </c>
      <c r="J28" s="11">
        <v>717000</v>
      </c>
      <c r="K28" s="12">
        <v>41</v>
      </c>
      <c r="L28" s="101">
        <f t="shared" ref="L28:L29" si="3">+J28*K28</f>
        <v>29397000</v>
      </c>
      <c r="M28" s="102">
        <v>869000</v>
      </c>
      <c r="N28" s="102">
        <f>K28*M28</f>
        <v>35629000</v>
      </c>
    </row>
    <row r="29" spans="2:14" ht="29.25" customHeight="1" x14ac:dyDescent="0.2">
      <c r="B29" s="18">
        <v>12</v>
      </c>
      <c r="C29" s="19" t="s">
        <v>33</v>
      </c>
      <c r="D29" s="53" t="s">
        <v>35</v>
      </c>
      <c r="E29" s="18" t="s">
        <v>27</v>
      </c>
      <c r="F29" s="21">
        <v>2674000</v>
      </c>
      <c r="G29" s="22">
        <v>7</v>
      </c>
      <c r="H29" s="114">
        <f t="shared" si="2"/>
        <v>18718000</v>
      </c>
      <c r="I29" s="18" t="s">
        <v>27</v>
      </c>
      <c r="J29" s="21">
        <v>2674000</v>
      </c>
      <c r="K29" s="22">
        <v>7</v>
      </c>
      <c r="L29" s="114">
        <f t="shared" si="3"/>
        <v>18718000</v>
      </c>
      <c r="M29" s="116">
        <v>3241000</v>
      </c>
      <c r="N29" s="116">
        <f>K29*M29</f>
        <v>22687000</v>
      </c>
    </row>
    <row r="30" spans="2:14" ht="24" customHeight="1" x14ac:dyDescent="0.2">
      <c r="B30" s="51" t="s">
        <v>36</v>
      </c>
      <c r="C30" s="29"/>
      <c r="D30" s="54"/>
      <c r="E30" s="55"/>
      <c r="F30" s="31"/>
      <c r="G30" s="31"/>
      <c r="H30" s="31"/>
      <c r="I30" s="55"/>
      <c r="J30" s="31"/>
      <c r="K30" s="31"/>
      <c r="L30" s="31"/>
      <c r="M30" s="138"/>
      <c r="N30" s="139"/>
    </row>
    <row r="31" spans="2:14" ht="28.5" x14ac:dyDescent="0.2">
      <c r="B31" s="7">
        <v>26</v>
      </c>
      <c r="C31" s="8" t="s">
        <v>37</v>
      </c>
      <c r="D31" s="52" t="s">
        <v>34</v>
      </c>
      <c r="E31" s="7" t="s">
        <v>27</v>
      </c>
      <c r="F31" s="11"/>
      <c r="G31" s="11"/>
      <c r="H31" s="101"/>
      <c r="I31" s="113" t="s">
        <v>27</v>
      </c>
      <c r="J31" s="11">
        <v>864000</v>
      </c>
      <c r="K31" s="11">
        <v>0</v>
      </c>
      <c r="L31" s="101">
        <f>K31*J31</f>
        <v>0</v>
      </c>
      <c r="M31" s="140">
        <v>1047000</v>
      </c>
      <c r="N31" s="102">
        <f>K31*M31</f>
        <v>0</v>
      </c>
    </row>
    <row r="32" spans="2:14" ht="28.5" x14ac:dyDescent="0.2">
      <c r="B32" s="18">
        <v>27</v>
      </c>
      <c r="C32" s="19" t="s">
        <v>38</v>
      </c>
      <c r="D32" s="53" t="s">
        <v>35</v>
      </c>
      <c r="E32" s="18" t="s">
        <v>27</v>
      </c>
      <c r="F32" s="21"/>
      <c r="G32" s="21"/>
      <c r="H32" s="114"/>
      <c r="I32" s="115" t="s">
        <v>27</v>
      </c>
      <c r="J32" s="21">
        <v>3020000</v>
      </c>
      <c r="K32" s="21">
        <v>0</v>
      </c>
      <c r="L32" s="114">
        <f>K32*J32</f>
        <v>0</v>
      </c>
      <c r="M32" s="141">
        <v>3660000</v>
      </c>
      <c r="N32" s="116">
        <f>K32*M32</f>
        <v>0</v>
      </c>
    </row>
    <row r="33" spans="2:14" ht="6.75" customHeight="1" x14ac:dyDescent="0.2">
      <c r="B33" s="132"/>
      <c r="C33" s="43"/>
      <c r="D33" s="44"/>
      <c r="E33" s="44"/>
      <c r="F33" s="45"/>
      <c r="G33" s="45"/>
      <c r="H33" s="45"/>
      <c r="I33" s="44"/>
      <c r="J33" s="45"/>
      <c r="K33" s="45"/>
      <c r="L33" s="45"/>
      <c r="M33" s="118"/>
      <c r="N33" s="118"/>
    </row>
    <row r="34" spans="2:14" ht="6.75" customHeight="1" x14ac:dyDescent="0.2">
      <c r="B34" s="80"/>
      <c r="C34" s="48"/>
      <c r="D34" s="49"/>
      <c r="E34" s="49"/>
      <c r="F34" s="50"/>
      <c r="G34" s="50"/>
      <c r="H34" s="50"/>
      <c r="I34" s="49"/>
      <c r="J34" s="50"/>
      <c r="K34" s="50"/>
      <c r="L34" s="50"/>
      <c r="M34" s="119"/>
      <c r="N34" s="119"/>
    </row>
    <row r="35" spans="2:14" ht="15" x14ac:dyDescent="0.2">
      <c r="B35" s="42" t="s">
        <v>39</v>
      </c>
      <c r="C35" s="43"/>
      <c r="D35" s="44"/>
      <c r="E35" s="44"/>
      <c r="F35" s="45"/>
      <c r="G35" s="45"/>
      <c r="H35" s="45"/>
      <c r="I35" s="44"/>
      <c r="J35" s="45"/>
      <c r="K35" s="45"/>
      <c r="L35" s="45"/>
      <c r="M35" s="127"/>
      <c r="N35" s="128"/>
    </row>
    <row r="36" spans="2:14" ht="14.25" x14ac:dyDescent="0.2">
      <c r="B36" s="47" t="s">
        <v>31</v>
      </c>
      <c r="C36" s="48"/>
      <c r="D36" s="49"/>
      <c r="E36" s="49"/>
      <c r="F36" s="50"/>
      <c r="G36" s="50"/>
      <c r="H36" s="50"/>
      <c r="I36" s="49"/>
      <c r="J36" s="50"/>
      <c r="K36" s="50"/>
      <c r="L36" s="50"/>
      <c r="M36" s="129"/>
      <c r="N36" s="130"/>
    </row>
    <row r="37" spans="2:14" ht="28.5" x14ac:dyDescent="0.2">
      <c r="B37" s="36">
        <v>13</v>
      </c>
      <c r="C37" s="37" t="s">
        <v>40</v>
      </c>
      <c r="D37" s="38" t="s">
        <v>82</v>
      </c>
      <c r="E37" s="36" t="s">
        <v>27</v>
      </c>
      <c r="F37" s="40">
        <v>5268000</v>
      </c>
      <c r="G37" s="41">
        <v>66</v>
      </c>
      <c r="H37" s="110">
        <f t="shared" ref="H37" si="4">+F37*G37</f>
        <v>347688000</v>
      </c>
      <c r="I37" s="36" t="s">
        <v>27</v>
      </c>
      <c r="J37" s="40">
        <v>5268000</v>
      </c>
      <c r="K37" s="41">
        <v>67</v>
      </c>
      <c r="L37" s="110">
        <f t="shared" ref="L37" si="5">+J37*K37</f>
        <v>352956000</v>
      </c>
      <c r="M37" s="111">
        <v>5268000</v>
      </c>
      <c r="N37" s="111">
        <f>K37*M37</f>
        <v>352956000</v>
      </c>
    </row>
    <row r="38" spans="2:14" x14ac:dyDescent="0.2">
      <c r="B38" s="84"/>
      <c r="C38" s="85"/>
      <c r="D38" s="85"/>
      <c r="E38" s="85"/>
      <c r="F38" s="86"/>
      <c r="G38" s="86"/>
      <c r="H38" s="86"/>
      <c r="I38" s="85"/>
      <c r="J38" s="86"/>
      <c r="K38" s="86"/>
      <c r="L38" s="86"/>
      <c r="M38" s="129"/>
      <c r="N38" s="130"/>
    </row>
    <row r="39" spans="2:14" ht="30" x14ac:dyDescent="0.2">
      <c r="B39" s="95">
        <v>14</v>
      </c>
      <c r="C39" s="56" t="s">
        <v>41</v>
      </c>
      <c r="D39" s="24" t="s">
        <v>42</v>
      </c>
      <c r="E39" s="95" t="s">
        <v>26</v>
      </c>
      <c r="F39" s="27"/>
      <c r="G39" s="27"/>
      <c r="H39" s="106">
        <f>+H19+H23+H28+H29+H37</f>
        <v>1343858810</v>
      </c>
      <c r="I39" s="95" t="s">
        <v>26</v>
      </c>
      <c r="J39" s="27"/>
      <c r="K39" s="27"/>
      <c r="L39" s="106">
        <f>+L19+L23+L28+L29+L37</f>
        <v>1361471914</v>
      </c>
      <c r="M39" s="120"/>
      <c r="N39" s="121">
        <f>+N19+N23+N28+N29+N37</f>
        <v>1538345414</v>
      </c>
    </row>
    <row r="40" spans="2:14" x14ac:dyDescent="0.2">
      <c r="B40" s="84"/>
      <c r="C40" s="85"/>
      <c r="D40" s="85"/>
      <c r="E40" s="85"/>
      <c r="F40" s="68"/>
      <c r="G40" s="68"/>
      <c r="H40" s="68"/>
      <c r="I40" s="85"/>
      <c r="J40" s="68"/>
      <c r="K40" s="68"/>
      <c r="L40" s="68"/>
      <c r="M40" s="109"/>
      <c r="N40" s="109"/>
    </row>
    <row r="41" spans="2:14" ht="24" customHeight="1" x14ac:dyDescent="0.2">
      <c r="B41" s="42" t="s">
        <v>43</v>
      </c>
      <c r="C41" s="43"/>
      <c r="D41" s="44"/>
      <c r="E41" s="44"/>
      <c r="F41" s="45"/>
      <c r="G41" s="45"/>
      <c r="H41" s="45"/>
      <c r="I41" s="44"/>
      <c r="J41" s="45"/>
      <c r="K41" s="45"/>
      <c r="L41" s="45"/>
      <c r="M41" s="127"/>
      <c r="N41" s="128"/>
    </row>
    <row r="42" spans="2:14" ht="32.25" customHeight="1" x14ac:dyDescent="0.2">
      <c r="B42" s="7">
        <v>15</v>
      </c>
      <c r="C42" s="8" t="s">
        <v>44</v>
      </c>
      <c r="D42" s="52" t="s">
        <v>48</v>
      </c>
      <c r="E42" s="10" t="s">
        <v>49</v>
      </c>
      <c r="F42" s="11">
        <v>6643100</v>
      </c>
      <c r="G42" s="12">
        <v>5.2</v>
      </c>
      <c r="H42" s="101">
        <f t="shared" ref="H42:H48" si="6">+F42*G42</f>
        <v>34544120</v>
      </c>
      <c r="I42" s="10" t="s">
        <v>49</v>
      </c>
      <c r="J42" s="11">
        <v>7140000</v>
      </c>
      <c r="K42" s="12">
        <v>0</v>
      </c>
      <c r="L42" s="101">
        <v>34544120</v>
      </c>
      <c r="M42" s="102">
        <v>7140000</v>
      </c>
      <c r="N42" s="102">
        <v>34544120</v>
      </c>
    </row>
    <row r="43" spans="2:14" ht="32.25" customHeight="1" x14ac:dyDescent="0.2">
      <c r="B43" s="13">
        <v>16</v>
      </c>
      <c r="C43" s="14" t="s">
        <v>96</v>
      </c>
      <c r="D43" s="57" t="s">
        <v>50</v>
      </c>
      <c r="E43" s="58" t="s">
        <v>49</v>
      </c>
      <c r="F43" s="16">
        <v>6510300</v>
      </c>
      <c r="G43" s="17">
        <v>12.9</v>
      </c>
      <c r="H43" s="104">
        <f t="shared" si="6"/>
        <v>83982870</v>
      </c>
      <c r="I43" s="58" t="s">
        <v>49</v>
      </c>
      <c r="J43" s="16">
        <v>6770000</v>
      </c>
      <c r="K43" s="17">
        <f>L43/J43</f>
        <v>12.8</v>
      </c>
      <c r="L43" s="104">
        <v>86656000</v>
      </c>
      <c r="M43" s="122">
        <v>6770000</v>
      </c>
      <c r="N43" s="122">
        <f t="shared" ref="N43:N48" si="7">K43*M43</f>
        <v>86656000</v>
      </c>
    </row>
    <row r="44" spans="2:14" ht="32.25" customHeight="1" x14ac:dyDescent="0.2">
      <c r="B44" s="13">
        <v>17</v>
      </c>
      <c r="C44" s="14" t="s">
        <v>87</v>
      </c>
      <c r="D44" s="57" t="s">
        <v>88</v>
      </c>
      <c r="E44" s="58" t="s">
        <v>49</v>
      </c>
      <c r="F44" s="16">
        <v>4864</v>
      </c>
      <c r="G44" s="17">
        <v>12143</v>
      </c>
      <c r="H44" s="104">
        <f>F44*G44</f>
        <v>59063552</v>
      </c>
      <c r="I44" s="58" t="s">
        <v>49</v>
      </c>
      <c r="J44" s="16">
        <v>5255</v>
      </c>
      <c r="K44" s="17">
        <v>12167</v>
      </c>
      <c r="L44" s="104">
        <f>J44*K44</f>
        <v>63937585</v>
      </c>
      <c r="M44" s="122">
        <v>5255</v>
      </c>
      <c r="N44" s="122">
        <f t="shared" si="7"/>
        <v>63937585</v>
      </c>
    </row>
    <row r="45" spans="2:14" ht="32.25" customHeight="1" x14ac:dyDescent="0.2">
      <c r="B45" s="13">
        <v>18</v>
      </c>
      <c r="C45" s="14" t="s">
        <v>45</v>
      </c>
      <c r="D45" s="57" t="s">
        <v>51</v>
      </c>
      <c r="E45" s="13" t="s">
        <v>27</v>
      </c>
      <c r="F45" s="16">
        <v>84860</v>
      </c>
      <c r="G45" s="17">
        <v>220</v>
      </c>
      <c r="H45" s="104">
        <f t="shared" si="6"/>
        <v>18669200</v>
      </c>
      <c r="I45" s="13" t="s">
        <v>27</v>
      </c>
      <c r="J45" s="16">
        <v>88520</v>
      </c>
      <c r="K45" s="17">
        <v>220</v>
      </c>
      <c r="L45" s="104">
        <f t="shared" ref="L45:L48" si="8">+J45*K45</f>
        <v>19474400</v>
      </c>
      <c r="M45" s="122">
        <v>88520</v>
      </c>
      <c r="N45" s="122">
        <f t="shared" si="7"/>
        <v>19474400</v>
      </c>
    </row>
    <row r="46" spans="2:14" ht="32.25" customHeight="1" x14ac:dyDescent="0.2">
      <c r="B46" s="13">
        <v>19</v>
      </c>
      <c r="C46" s="14" t="s">
        <v>46</v>
      </c>
      <c r="D46" s="57" t="s">
        <v>52</v>
      </c>
      <c r="E46" s="13" t="s">
        <v>27</v>
      </c>
      <c r="F46" s="16">
        <v>602500</v>
      </c>
      <c r="G46" s="17">
        <v>85</v>
      </c>
      <c r="H46" s="104">
        <f t="shared" si="6"/>
        <v>51212500</v>
      </c>
      <c r="I46" s="13" t="s">
        <v>27</v>
      </c>
      <c r="J46" s="16">
        <v>648100</v>
      </c>
      <c r="K46" s="17">
        <v>80</v>
      </c>
      <c r="L46" s="104">
        <f t="shared" si="8"/>
        <v>51848000</v>
      </c>
      <c r="M46" s="122">
        <v>648100</v>
      </c>
      <c r="N46" s="122">
        <f t="shared" si="7"/>
        <v>51848000</v>
      </c>
    </row>
    <row r="47" spans="2:14" ht="32.25" customHeight="1" x14ac:dyDescent="0.2">
      <c r="B47" s="70">
        <v>20</v>
      </c>
      <c r="C47" s="71" t="s">
        <v>47</v>
      </c>
      <c r="D47" s="72" t="s">
        <v>53</v>
      </c>
      <c r="E47" s="70" t="s">
        <v>27</v>
      </c>
      <c r="F47" s="16">
        <v>349830</v>
      </c>
      <c r="G47" s="17">
        <v>2</v>
      </c>
      <c r="H47" s="104">
        <f t="shared" si="6"/>
        <v>699660</v>
      </c>
      <c r="I47" s="70" t="s">
        <v>27</v>
      </c>
      <c r="J47" s="16">
        <v>372600</v>
      </c>
      <c r="K47" s="17">
        <v>3</v>
      </c>
      <c r="L47" s="104">
        <f t="shared" si="8"/>
        <v>1117800</v>
      </c>
      <c r="M47" s="122">
        <v>372600</v>
      </c>
      <c r="N47" s="122">
        <f t="shared" si="7"/>
        <v>1117800</v>
      </c>
    </row>
    <row r="48" spans="2:14" ht="32.25" customHeight="1" x14ac:dyDescent="0.2">
      <c r="B48" s="18">
        <v>21</v>
      </c>
      <c r="C48" s="19" t="s">
        <v>54</v>
      </c>
      <c r="D48" s="53" t="s">
        <v>55</v>
      </c>
      <c r="E48" s="18" t="s">
        <v>27</v>
      </c>
      <c r="F48" s="73">
        <v>971900</v>
      </c>
      <c r="G48" s="74">
        <v>8</v>
      </c>
      <c r="H48" s="123">
        <f t="shared" si="6"/>
        <v>7775200</v>
      </c>
      <c r="I48" s="18" t="s">
        <v>27</v>
      </c>
      <c r="J48" s="73">
        <v>1018100</v>
      </c>
      <c r="K48" s="74">
        <v>12</v>
      </c>
      <c r="L48" s="123">
        <f t="shared" si="8"/>
        <v>12217200</v>
      </c>
      <c r="M48" s="117">
        <v>1018100</v>
      </c>
      <c r="N48" s="117">
        <f t="shared" si="7"/>
        <v>12217200</v>
      </c>
    </row>
    <row r="49" spans="2:14" x14ac:dyDescent="0.2">
      <c r="B49" s="76"/>
      <c r="C49" s="77"/>
      <c r="D49" s="77"/>
      <c r="E49" s="77"/>
      <c r="F49" s="68"/>
      <c r="G49" s="68"/>
      <c r="H49" s="68"/>
      <c r="I49" s="77"/>
      <c r="J49" s="68"/>
      <c r="K49" s="68"/>
      <c r="L49" s="68"/>
      <c r="M49" s="109"/>
      <c r="N49" s="109"/>
    </row>
    <row r="50" spans="2:14" ht="15" x14ac:dyDescent="0.2">
      <c r="B50" s="42" t="s">
        <v>56</v>
      </c>
      <c r="C50" s="43"/>
      <c r="D50" s="44"/>
      <c r="E50" s="44"/>
      <c r="F50" s="45"/>
      <c r="G50" s="45"/>
      <c r="H50" s="45"/>
      <c r="I50" s="44"/>
      <c r="J50" s="45"/>
      <c r="K50" s="45"/>
      <c r="L50" s="45"/>
      <c r="M50" s="127"/>
      <c r="N50" s="128"/>
    </row>
    <row r="51" spans="2:14" ht="15" x14ac:dyDescent="0.2">
      <c r="B51" s="67" t="s">
        <v>57</v>
      </c>
      <c r="C51" s="48"/>
      <c r="D51" s="79"/>
      <c r="E51" s="80"/>
      <c r="F51" s="50"/>
      <c r="G51" s="50"/>
      <c r="H51" s="50"/>
      <c r="I51" s="80"/>
      <c r="J51" s="50"/>
      <c r="K51" s="50"/>
      <c r="L51" s="50"/>
      <c r="M51" s="129"/>
      <c r="N51" s="130"/>
    </row>
    <row r="52" spans="2:14" ht="30" customHeight="1" x14ac:dyDescent="0.2">
      <c r="B52" s="7">
        <v>22</v>
      </c>
      <c r="C52" s="8" t="s">
        <v>58</v>
      </c>
      <c r="D52" s="52" t="s">
        <v>59</v>
      </c>
      <c r="E52" s="10" t="s">
        <v>27</v>
      </c>
      <c r="F52" s="11">
        <v>8522000</v>
      </c>
      <c r="G52" s="12">
        <v>15</v>
      </c>
      <c r="H52" s="101">
        <f t="shared" ref="H52:H53" si="9">+F52*G52</f>
        <v>127830000</v>
      </c>
      <c r="I52" s="10" t="s">
        <v>27</v>
      </c>
      <c r="J52" s="11">
        <v>8522000</v>
      </c>
      <c r="K52" s="12">
        <v>16</v>
      </c>
      <c r="L52" s="101">
        <f t="shared" ref="L52:L53" si="10">+J52*K52</f>
        <v>136352000</v>
      </c>
      <c r="M52" s="102">
        <v>10297000</v>
      </c>
      <c r="N52" s="102">
        <f t="shared" ref="N52:N53" si="11">K52*M52</f>
        <v>164752000</v>
      </c>
    </row>
    <row r="53" spans="2:14" ht="30" customHeight="1" x14ac:dyDescent="0.2">
      <c r="B53" s="13">
        <v>23</v>
      </c>
      <c r="C53" s="14" t="s">
        <v>60</v>
      </c>
      <c r="D53" s="57" t="s">
        <v>61</v>
      </c>
      <c r="E53" s="58" t="s">
        <v>27</v>
      </c>
      <c r="F53" s="16">
        <v>6838000</v>
      </c>
      <c r="G53" s="17">
        <v>60</v>
      </c>
      <c r="H53" s="104">
        <f t="shared" si="9"/>
        <v>410280000</v>
      </c>
      <c r="I53" s="58" t="s">
        <v>27</v>
      </c>
      <c r="J53" s="16">
        <v>7338000</v>
      </c>
      <c r="K53" s="17">
        <v>63</v>
      </c>
      <c r="L53" s="104">
        <f t="shared" si="10"/>
        <v>462294000</v>
      </c>
      <c r="M53" s="122">
        <v>7338000</v>
      </c>
      <c r="N53" s="122">
        <f t="shared" si="11"/>
        <v>462294000</v>
      </c>
    </row>
    <row r="54" spans="2:14" ht="30" customHeight="1" x14ac:dyDescent="0.2">
      <c r="B54" s="18">
        <v>24</v>
      </c>
      <c r="C54" s="19" t="s">
        <v>62</v>
      </c>
      <c r="D54" s="53" t="s">
        <v>63</v>
      </c>
      <c r="E54" s="18" t="s">
        <v>26</v>
      </c>
      <c r="F54" s="73"/>
      <c r="G54" s="73"/>
      <c r="H54" s="123">
        <v>162696000</v>
      </c>
      <c r="I54" s="18" t="s">
        <v>26</v>
      </c>
      <c r="J54" s="73"/>
      <c r="K54" s="73"/>
      <c r="L54" s="123">
        <v>0</v>
      </c>
      <c r="M54" s="117"/>
      <c r="N54" s="117">
        <v>170764800</v>
      </c>
    </row>
    <row r="55" spans="2:14" x14ac:dyDescent="0.2">
      <c r="B55" s="150"/>
      <c r="C55" s="85"/>
      <c r="D55" s="85"/>
      <c r="E55" s="85"/>
      <c r="F55" s="78"/>
      <c r="G55" s="78"/>
      <c r="H55" s="78"/>
      <c r="I55" s="85"/>
      <c r="J55" s="78"/>
      <c r="K55" s="78"/>
      <c r="L55" s="78"/>
      <c r="M55" s="127"/>
      <c r="N55" s="127"/>
    </row>
    <row r="56" spans="2:14" ht="35.25" customHeight="1" x14ac:dyDescent="0.2">
      <c r="B56" s="159" t="s">
        <v>64</v>
      </c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60"/>
    </row>
    <row r="57" spans="2:14" ht="30" customHeight="1" x14ac:dyDescent="0.2">
      <c r="B57" s="7">
        <v>25</v>
      </c>
      <c r="C57" s="8" t="s">
        <v>65</v>
      </c>
      <c r="D57" s="52" t="s">
        <v>66</v>
      </c>
      <c r="E57" s="10" t="s">
        <v>27</v>
      </c>
      <c r="F57" s="11">
        <v>7248900</v>
      </c>
      <c r="G57" s="12">
        <v>65</v>
      </c>
      <c r="H57" s="101">
        <f t="shared" ref="H57" si="12">+F57*G57</f>
        <v>471178500</v>
      </c>
      <c r="I57" s="10" t="s">
        <v>27</v>
      </c>
      <c r="J57" s="11">
        <v>7791200</v>
      </c>
      <c r="K57" s="12">
        <v>66</v>
      </c>
      <c r="L57" s="101">
        <f t="shared" ref="L57" si="13">+J57*K57</f>
        <v>514219200</v>
      </c>
      <c r="M57" s="102">
        <v>7791200</v>
      </c>
      <c r="N57" s="102">
        <f t="shared" ref="N57" si="14">K57*M57</f>
        <v>514219200</v>
      </c>
    </row>
    <row r="58" spans="2:14" ht="30" customHeight="1" x14ac:dyDescent="0.2">
      <c r="B58" s="18">
        <v>26</v>
      </c>
      <c r="C58" s="19" t="s">
        <v>67</v>
      </c>
      <c r="D58" s="53" t="s">
        <v>68</v>
      </c>
      <c r="E58" s="20" t="s">
        <v>26</v>
      </c>
      <c r="F58" s="21"/>
      <c r="G58" s="21"/>
      <c r="H58" s="114">
        <v>198806677</v>
      </c>
      <c r="I58" s="20" t="s">
        <v>26</v>
      </c>
      <c r="J58" s="21"/>
      <c r="K58" s="21"/>
      <c r="L58" s="114">
        <v>0</v>
      </c>
      <c r="M58" s="117"/>
      <c r="N58" s="117">
        <v>78779697</v>
      </c>
    </row>
    <row r="59" spans="2:14" ht="14.25" x14ac:dyDescent="0.2">
      <c r="B59" s="32"/>
      <c r="C59" s="33"/>
      <c r="D59" s="59"/>
      <c r="E59" s="60"/>
      <c r="F59" s="31"/>
      <c r="G59" s="31"/>
      <c r="H59" s="31"/>
      <c r="I59" s="60"/>
      <c r="J59" s="31"/>
      <c r="K59" s="31"/>
      <c r="L59" s="31"/>
    </row>
    <row r="60" spans="2:14" ht="24" customHeight="1" x14ac:dyDescent="0.2">
      <c r="B60" s="28" t="s">
        <v>79</v>
      </c>
      <c r="C60" s="29"/>
      <c r="D60" s="54"/>
      <c r="E60" s="61"/>
      <c r="F60" s="40"/>
      <c r="G60" s="40"/>
      <c r="H60" s="106">
        <f>SUM(H42:H48,H52:H54,H57:H58)</f>
        <v>1626738279</v>
      </c>
      <c r="I60" s="61"/>
      <c r="J60" s="40"/>
      <c r="K60" s="40"/>
      <c r="L60" s="106">
        <f>SUM(L42:L48,L52:L54,L57:L58)</f>
        <v>1382660305</v>
      </c>
      <c r="M60" s="124"/>
      <c r="N60" s="108">
        <f>SUM(N42:N48,N52:N54,N57:N58)</f>
        <v>1660604802</v>
      </c>
    </row>
    <row r="61" spans="2:14" x14ac:dyDescent="0.2">
      <c r="B61" s="84"/>
      <c r="C61" s="85"/>
      <c r="D61" s="85"/>
      <c r="E61" s="85"/>
      <c r="F61" s="86"/>
      <c r="G61" s="86"/>
      <c r="H61" s="86"/>
      <c r="I61" s="85"/>
      <c r="J61" s="86"/>
      <c r="K61" s="86"/>
      <c r="L61" s="86"/>
    </row>
    <row r="62" spans="2:14" ht="24" customHeight="1" x14ac:dyDescent="0.2">
      <c r="B62" s="151" t="s">
        <v>78</v>
      </c>
      <c r="C62" s="152"/>
      <c r="D62" s="152"/>
      <c r="E62" s="152"/>
      <c r="F62" s="31"/>
      <c r="G62" s="31"/>
      <c r="H62" s="31"/>
      <c r="I62" s="109"/>
      <c r="J62" s="31"/>
      <c r="K62" s="31"/>
      <c r="L62" s="31"/>
    </row>
    <row r="63" spans="2:14" ht="27.75" customHeight="1" x14ac:dyDescent="0.2">
      <c r="B63" s="7">
        <v>27</v>
      </c>
      <c r="C63" s="8" t="s">
        <v>69</v>
      </c>
      <c r="D63" s="52" t="s">
        <v>70</v>
      </c>
      <c r="E63" s="10" t="s">
        <v>27</v>
      </c>
      <c r="F63" s="11">
        <v>3620000</v>
      </c>
      <c r="G63" s="12">
        <v>55.63</v>
      </c>
      <c r="H63" s="101">
        <f t="shared" ref="H63" si="15">+F63*G63</f>
        <v>201380600</v>
      </c>
      <c r="I63" s="10" t="s">
        <v>27</v>
      </c>
      <c r="J63" s="11">
        <v>3924000</v>
      </c>
      <c r="K63" s="12">
        <v>53.6</v>
      </c>
      <c r="L63" s="101">
        <f t="shared" ref="L63" si="16">+J63*K63</f>
        <v>210326400</v>
      </c>
      <c r="M63" s="102">
        <v>3924000</v>
      </c>
      <c r="N63" s="102">
        <f t="shared" ref="N63" si="17">K63*M63</f>
        <v>210326400</v>
      </c>
    </row>
    <row r="64" spans="2:14" ht="27.75" customHeight="1" x14ac:dyDescent="0.2">
      <c r="B64" s="13">
        <v>28</v>
      </c>
      <c r="C64" s="14" t="s">
        <v>71</v>
      </c>
      <c r="D64" s="57" t="s">
        <v>72</v>
      </c>
      <c r="E64" s="58" t="s">
        <v>26</v>
      </c>
      <c r="F64" s="16"/>
      <c r="G64" s="16"/>
      <c r="H64" s="104">
        <v>198970478</v>
      </c>
      <c r="I64" s="58" t="s">
        <v>26</v>
      </c>
      <c r="J64" s="16"/>
      <c r="K64" s="16"/>
      <c r="L64" s="104">
        <v>0</v>
      </c>
      <c r="M64" s="122"/>
      <c r="N64" s="122">
        <v>187507656</v>
      </c>
    </row>
    <row r="65" spans="2:14" ht="27.75" customHeight="1" x14ac:dyDescent="0.2">
      <c r="B65" s="18">
        <v>29</v>
      </c>
      <c r="C65" s="62" t="s">
        <v>73</v>
      </c>
      <c r="D65" s="53" t="s">
        <v>74</v>
      </c>
      <c r="E65" s="20" t="s">
        <v>75</v>
      </c>
      <c r="F65" s="21">
        <v>285</v>
      </c>
      <c r="G65" s="21">
        <v>2383</v>
      </c>
      <c r="H65" s="114">
        <f t="shared" ref="H65" si="18">+G65*F65</f>
        <v>679155</v>
      </c>
      <c r="I65" s="20" t="s">
        <v>75</v>
      </c>
      <c r="J65" s="21">
        <v>285</v>
      </c>
      <c r="K65" s="21">
        <v>2734</v>
      </c>
      <c r="L65" s="114">
        <f t="shared" ref="L65" si="19">+K65*J65</f>
        <v>779190</v>
      </c>
      <c r="M65" s="117">
        <v>2734</v>
      </c>
      <c r="N65" s="117">
        <f>J65*M65</f>
        <v>779190</v>
      </c>
    </row>
    <row r="66" spans="2:14" ht="15" customHeight="1" x14ac:dyDescent="0.2">
      <c r="B66" s="32"/>
      <c r="C66" s="33"/>
      <c r="D66" s="59"/>
      <c r="E66" s="60"/>
      <c r="F66" s="35"/>
      <c r="G66" s="35"/>
      <c r="H66" s="35"/>
      <c r="I66" s="60"/>
      <c r="J66" s="35"/>
      <c r="K66" s="35"/>
      <c r="L66" s="35"/>
    </row>
    <row r="67" spans="2:14" ht="24" customHeight="1" x14ac:dyDescent="0.2">
      <c r="B67" s="28" t="s">
        <v>80</v>
      </c>
      <c r="C67" s="29"/>
      <c r="D67" s="54"/>
      <c r="E67" s="61"/>
      <c r="F67" s="40"/>
      <c r="G67" s="40"/>
      <c r="H67" s="106">
        <f>+SUM(H63:H65)</f>
        <v>401030233</v>
      </c>
      <c r="I67" s="61"/>
      <c r="J67" s="40"/>
      <c r="K67" s="40"/>
      <c r="L67" s="106">
        <f>+SUM(L63:L65)</f>
        <v>211105590</v>
      </c>
      <c r="M67" s="124"/>
      <c r="N67" s="108">
        <f>+SUM(N63:N65)</f>
        <v>398613246</v>
      </c>
    </row>
    <row r="68" spans="2:14" x14ac:dyDescent="0.2">
      <c r="B68" s="84"/>
      <c r="C68" s="85"/>
      <c r="D68" s="85"/>
      <c r="E68" s="85"/>
      <c r="F68" s="86"/>
      <c r="G68" s="86"/>
      <c r="H68" s="86"/>
      <c r="I68" s="85"/>
      <c r="J68" s="86"/>
      <c r="K68" s="86"/>
      <c r="L68" s="86"/>
    </row>
    <row r="69" spans="2:14" ht="24" customHeight="1" x14ac:dyDescent="0.2">
      <c r="B69" s="28" t="s">
        <v>81</v>
      </c>
      <c r="C69" s="29"/>
      <c r="D69" s="54"/>
      <c r="E69" s="61"/>
      <c r="F69" s="40"/>
      <c r="G69" s="40"/>
      <c r="H69" s="106">
        <f>+H67+H60</f>
        <v>2027768512</v>
      </c>
      <c r="I69" s="61"/>
      <c r="J69" s="40"/>
      <c r="K69" s="40"/>
      <c r="L69" s="106">
        <f>+L67+L60</f>
        <v>1593765895</v>
      </c>
      <c r="M69" s="124"/>
      <c r="N69" s="108">
        <f>+N67+N60</f>
        <v>2059218048</v>
      </c>
    </row>
    <row r="70" spans="2:14" x14ac:dyDescent="0.2">
      <c r="B70" s="84"/>
      <c r="C70" s="85"/>
      <c r="D70" s="85"/>
      <c r="E70" s="85"/>
      <c r="F70" s="86"/>
      <c r="G70" s="86"/>
      <c r="H70" s="86"/>
      <c r="I70" s="85"/>
      <c r="J70" s="86"/>
      <c r="K70" s="86"/>
      <c r="L70" s="86"/>
    </row>
    <row r="71" spans="2:14" ht="24.75" customHeight="1" x14ac:dyDescent="0.2">
      <c r="B71" s="7">
        <v>30</v>
      </c>
      <c r="C71" s="135" t="s">
        <v>76</v>
      </c>
      <c r="D71" s="52" t="s">
        <v>77</v>
      </c>
      <c r="E71" s="10" t="s">
        <v>26</v>
      </c>
      <c r="F71" s="11">
        <v>2213</v>
      </c>
      <c r="G71" s="11">
        <v>41768</v>
      </c>
      <c r="H71" s="101">
        <f>F71*G71</f>
        <v>92432584</v>
      </c>
      <c r="I71" s="10" t="s">
        <v>26</v>
      </c>
      <c r="J71" s="11">
        <v>2213</v>
      </c>
      <c r="K71" s="11">
        <v>41100</v>
      </c>
      <c r="L71" s="101">
        <f>J71*K71</f>
        <v>90954300</v>
      </c>
      <c r="M71" s="137">
        <v>41100</v>
      </c>
      <c r="N71" s="102">
        <f>M71*J71</f>
        <v>90954300</v>
      </c>
    </row>
    <row r="72" spans="2:14" ht="16.5" hidden="1" customHeight="1" outlineLevel="1" x14ac:dyDescent="0.2">
      <c r="B72" s="84"/>
      <c r="C72" s="85"/>
      <c r="D72" s="85"/>
      <c r="E72" s="85"/>
      <c r="F72" s="86"/>
      <c r="G72" s="86"/>
      <c r="H72" s="86"/>
      <c r="I72" s="85"/>
      <c r="J72" s="86"/>
      <c r="K72" s="86"/>
      <c r="L72" s="86"/>
      <c r="M72" s="129"/>
      <c r="N72" s="130"/>
    </row>
    <row r="73" spans="2:14" ht="33" customHeight="1" collapsed="1" x14ac:dyDescent="0.2">
      <c r="B73" s="13">
        <v>31</v>
      </c>
      <c r="C73" s="14" t="s">
        <v>83</v>
      </c>
      <c r="D73" s="57" t="s">
        <v>89</v>
      </c>
      <c r="E73" s="58" t="s">
        <v>26</v>
      </c>
      <c r="F73" s="16"/>
      <c r="G73" s="16"/>
      <c r="H73" s="104">
        <v>30000000</v>
      </c>
      <c r="I73" s="58" t="s">
        <v>26</v>
      </c>
      <c r="J73" s="16"/>
      <c r="K73" s="16"/>
      <c r="L73" s="104">
        <v>30000000</v>
      </c>
      <c r="M73" s="142"/>
      <c r="N73" s="143">
        <v>30000000</v>
      </c>
    </row>
    <row r="74" spans="2:14" ht="33" customHeight="1" x14ac:dyDescent="0.2">
      <c r="B74" s="18">
        <v>32</v>
      </c>
      <c r="C74" s="89" t="s">
        <v>97</v>
      </c>
      <c r="D74" s="90" t="s">
        <v>98</v>
      </c>
      <c r="E74" s="91" t="s">
        <v>26</v>
      </c>
      <c r="F74" s="92"/>
      <c r="G74" s="92"/>
      <c r="H74" s="125">
        <v>77241790</v>
      </c>
      <c r="I74" s="91" t="s">
        <v>26</v>
      </c>
      <c r="J74" s="92"/>
      <c r="K74" s="92"/>
      <c r="L74" s="125">
        <v>0</v>
      </c>
      <c r="M74" s="117"/>
      <c r="N74" s="126">
        <v>0</v>
      </c>
    </row>
    <row r="75" spans="2:14" x14ac:dyDescent="0.2">
      <c r="B75" s="84"/>
      <c r="C75" s="93"/>
      <c r="D75" s="93"/>
      <c r="E75" s="93"/>
      <c r="F75" s="94"/>
      <c r="G75" s="94"/>
      <c r="H75" s="94"/>
      <c r="I75" s="93"/>
      <c r="J75" s="94"/>
      <c r="K75" s="94"/>
      <c r="L75" s="94"/>
    </row>
    <row r="76" spans="2:14" ht="24" customHeight="1" x14ac:dyDescent="0.2">
      <c r="B76" s="28" t="s">
        <v>84</v>
      </c>
      <c r="C76" s="29"/>
      <c r="D76" s="54"/>
      <c r="E76" s="61"/>
      <c r="F76" s="40"/>
      <c r="G76" s="40"/>
      <c r="H76" s="106">
        <f>+H39+H15+H69+H71+H73+H74</f>
        <v>4589502281</v>
      </c>
      <c r="I76" s="61"/>
      <c r="J76" s="40"/>
      <c r="K76" s="40"/>
      <c r="L76" s="106">
        <f>+L39+L15+L69+L71+L73+L74</f>
        <v>4092448344</v>
      </c>
      <c r="M76" s="124"/>
      <c r="N76" s="108">
        <f>+N39+N15+N69+N71+N73+N74</f>
        <v>4734773997</v>
      </c>
    </row>
    <row r="77" spans="2:14" ht="15" x14ac:dyDescent="0.2">
      <c r="B77" s="84"/>
      <c r="C77" s="85"/>
      <c r="D77" s="85"/>
      <c r="E77" s="85"/>
      <c r="F77" s="86"/>
      <c r="G77" s="86"/>
      <c r="H77" s="87"/>
      <c r="I77" s="85"/>
      <c r="J77" s="86"/>
      <c r="K77" s="86"/>
      <c r="L77" s="87"/>
    </row>
    <row r="78" spans="2:14" ht="28.5" customHeight="1" x14ac:dyDescent="0.2">
      <c r="B78" s="36">
        <v>33</v>
      </c>
      <c r="C78" s="63" t="s">
        <v>106</v>
      </c>
      <c r="D78" s="38" t="s">
        <v>104</v>
      </c>
      <c r="E78" s="39" t="s">
        <v>26</v>
      </c>
      <c r="F78" s="40"/>
      <c r="G78" s="40"/>
      <c r="H78" s="110">
        <v>1929905940</v>
      </c>
      <c r="I78" s="39" t="s">
        <v>26</v>
      </c>
      <c r="J78" s="40"/>
      <c r="K78" s="40"/>
      <c r="L78" s="110">
        <v>1874299600</v>
      </c>
      <c r="M78" s="124"/>
      <c r="N78" s="111">
        <v>1874299600</v>
      </c>
    </row>
    <row r="79" spans="2:14" ht="7.5" customHeight="1" x14ac:dyDescent="0.2">
      <c r="B79" s="75"/>
      <c r="C79" s="6"/>
      <c r="D79" s="6"/>
      <c r="E79" s="6"/>
      <c r="F79" s="2"/>
      <c r="G79" s="2"/>
      <c r="H79" s="2"/>
      <c r="I79" s="6"/>
      <c r="J79" s="2"/>
      <c r="K79" s="2"/>
      <c r="L79" s="2"/>
    </row>
    <row r="80" spans="2:14" ht="15" x14ac:dyDescent="0.2">
      <c r="B80" s="88" t="s">
        <v>107</v>
      </c>
      <c r="C80" s="6"/>
      <c r="D80" s="6"/>
      <c r="E80" s="6"/>
      <c r="F80" s="2"/>
      <c r="G80" s="2"/>
      <c r="H80" s="2"/>
      <c r="I80" s="6"/>
      <c r="J80" s="2"/>
      <c r="K80" s="2"/>
      <c r="L80" s="2"/>
    </row>
    <row r="82" spans="2:4" x14ac:dyDescent="0.2">
      <c r="B82" s="136" t="s">
        <v>101</v>
      </c>
      <c r="D82" t="s">
        <v>102</v>
      </c>
    </row>
    <row r="83" spans="2:4" x14ac:dyDescent="0.2">
      <c r="D83" t="s">
        <v>105</v>
      </c>
    </row>
    <row r="88" spans="2:4" ht="18.75" customHeight="1" x14ac:dyDescent="0.2"/>
    <row r="89" spans="2:4" ht="7.5" customHeight="1" x14ac:dyDescent="0.2"/>
  </sheetData>
  <sheetProtection algorithmName="SHA-512" hashValue="Lz5AL80jE/diriuNWsnZ/KdCpUdl3UpoERJ938ACkH8mtBaHVBTRrDqL5Qa56zLRU89WwtnIFJrB6F4SCtHcqQ==" saltValue="D8xZeV+LFGqSjSuw21Z3Jw==" spinCount="100000" sheet="1" formatCells="0" formatColumns="0" formatRows="0" insertColumns="0" insertRows="0" insertHyperlinks="0" deleteColumns="0" deleteRows="0" sort="0" autoFilter="0" pivotTables="0"/>
  <mergeCells count="9">
    <mergeCell ref="B62:E62"/>
    <mergeCell ref="B2:N2"/>
    <mergeCell ref="N5:N6"/>
    <mergeCell ref="E5:H5"/>
    <mergeCell ref="I5:L5"/>
    <mergeCell ref="C5:D5"/>
    <mergeCell ref="M5:M6"/>
    <mergeCell ref="B5:B6"/>
    <mergeCell ref="B56:N56"/>
  </mergeCells>
  <printOptions horizontalCentered="1"/>
  <pageMargins left="0.55118110236220474" right="0.35433070866141736" top="0.70866141732283472" bottom="0.47244094488188981" header="0.31496062992125984" footer="0.31496062992125984"/>
  <pageSetup paperSize="9" scale="74" fitToHeight="3" orientation="landscape" horizontalDpi="4294967293" verticalDpi="4294967293" r:id="rId1"/>
  <headerFooter>
    <oddHeader>&amp;R&amp;"Arial,Félkövér"&amp;A&amp;"Arial,Normál" a __/____. (__. __.) Önkormányzati rendelethez</oddHeader>
    <oddFooter>&amp;R&amp;N. oldal / &amp;P. oldal</oddFooter>
  </headerFooter>
  <rowBreaks count="2" manualBreakCount="2">
    <brk id="32" min="1" max="13" man="1"/>
    <brk id="55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4. melléklet</vt:lpstr>
      <vt:lpstr>'4. melléklet'!Nyomtatási_cím</vt:lpstr>
      <vt:lpstr>'4.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2025-01-29T08:46:24Z</cp:lastPrinted>
  <dcterms:created xsi:type="dcterms:W3CDTF">2021-10-26T09:51:41Z</dcterms:created>
  <dcterms:modified xsi:type="dcterms:W3CDTF">2025-01-30T14:35:09Z</dcterms:modified>
</cp:coreProperties>
</file>