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5. évi Terv\Rendelet\zárolt mellékletek\"/>
    </mc:Choice>
  </mc:AlternateContent>
  <bookViews>
    <workbookView xWindow="75" yWindow="45" windowWidth="14445" windowHeight="12795"/>
  </bookViews>
  <sheets>
    <sheet name="21. melléklet" sheetId="1" r:id="rId1"/>
  </sheets>
  <definedNames>
    <definedName name="_xlnm.Print_Area" localSheetId="0">'21. melléklet'!$B$17:$J$80</definedName>
  </definedNames>
  <calcPr calcId="162913"/>
</workbook>
</file>

<file path=xl/calcChain.xml><?xml version="1.0" encoding="utf-8"?>
<calcChain xmlns="http://schemas.openxmlformats.org/spreadsheetml/2006/main">
  <c r="J26" i="1" l="1"/>
  <c r="J47" i="1"/>
  <c r="F24" i="1" l="1"/>
  <c r="G24" i="1" l="1"/>
  <c r="H24" i="1" l="1"/>
  <c r="J24" i="1" l="1"/>
  <c r="F27" i="1" l="1"/>
  <c r="F23" i="1"/>
  <c r="E31" i="1"/>
  <c r="E25" i="1"/>
  <c r="E75" i="1" l="1"/>
  <c r="G23" i="1"/>
  <c r="F25" i="1"/>
  <c r="F31" i="1"/>
  <c r="G27" i="1"/>
  <c r="H27" i="1" l="1"/>
  <c r="G25" i="1"/>
  <c r="H23" i="1"/>
  <c r="G31" i="1"/>
  <c r="H31" i="1" l="1"/>
  <c r="H25" i="1"/>
  <c r="J25" i="1" s="1"/>
  <c r="J23" i="1"/>
  <c r="J27" i="1"/>
  <c r="J31" i="1" l="1"/>
  <c r="J57" i="1" l="1"/>
  <c r="E46" i="1" l="1"/>
  <c r="F45" i="1"/>
  <c r="E64" i="1"/>
  <c r="E53" i="1"/>
  <c r="E29" i="1"/>
  <c r="E32" i="1"/>
  <c r="E68" i="1"/>
  <c r="F28" i="1"/>
  <c r="F44" i="1"/>
  <c r="E52" i="1"/>
  <c r="E63" i="1"/>
  <c r="E67" i="1"/>
  <c r="F48" i="1"/>
  <c r="E50" i="1"/>
  <c r="J48" i="1"/>
  <c r="F49" i="1"/>
  <c r="G49" i="1" s="1"/>
  <c r="H49" i="1" s="1"/>
  <c r="J49" i="1" s="1"/>
  <c r="E59" i="1"/>
  <c r="E76" i="1"/>
  <c r="E65" i="1" l="1"/>
  <c r="E71" i="1"/>
  <c r="E54" i="1"/>
  <c r="E33" i="1"/>
  <c r="E40" i="1"/>
  <c r="G48" i="1"/>
  <c r="F67" i="1"/>
  <c r="F50" i="1"/>
  <c r="G44" i="1"/>
  <c r="F46" i="1"/>
  <c r="F52" i="1"/>
  <c r="F63" i="1"/>
  <c r="E69" i="1"/>
  <c r="F29" i="1"/>
  <c r="F68" i="1"/>
  <c r="F32" i="1"/>
  <c r="F33" i="1" s="1"/>
  <c r="F38" i="1" s="1"/>
  <c r="G28" i="1"/>
  <c r="E72" i="1"/>
  <c r="G45" i="1"/>
  <c r="F64" i="1"/>
  <c r="F53" i="1"/>
  <c r="E79" i="1"/>
  <c r="F72" i="1" l="1"/>
  <c r="F69" i="1"/>
  <c r="E78" i="1"/>
  <c r="E73" i="1"/>
  <c r="G53" i="1"/>
  <c r="G64" i="1"/>
  <c r="H45" i="1"/>
  <c r="G46" i="1"/>
  <c r="H44" i="1"/>
  <c r="G63" i="1"/>
  <c r="G52" i="1"/>
  <c r="G54" i="1" s="1"/>
  <c r="G56" i="1" s="1"/>
  <c r="G36" i="1" s="1"/>
  <c r="G59" i="1" s="1"/>
  <c r="G76" i="1" s="1"/>
  <c r="G29" i="1"/>
  <c r="G32" i="1"/>
  <c r="G33" i="1" s="1"/>
  <c r="G38" i="1" s="1"/>
  <c r="H28" i="1"/>
  <c r="G68" i="1"/>
  <c r="F65" i="1"/>
  <c r="F71" i="1"/>
  <c r="F73" i="1" s="1"/>
  <c r="H48" i="1"/>
  <c r="G67" i="1"/>
  <c r="G50" i="1"/>
  <c r="E38" i="1"/>
  <c r="F54" i="1"/>
  <c r="F56" i="1" s="1"/>
  <c r="F36" i="1" s="1"/>
  <c r="F59" i="1" s="1"/>
  <c r="F76" i="1" s="1"/>
  <c r="F79" i="1" s="1"/>
  <c r="E82" i="1"/>
  <c r="G71" i="1" l="1"/>
  <c r="G65" i="1"/>
  <c r="H46" i="1"/>
  <c r="J46" i="1" s="1"/>
  <c r="H52" i="1"/>
  <c r="H63" i="1"/>
  <c r="J44" i="1"/>
  <c r="F35" i="1"/>
  <c r="H32" i="1"/>
  <c r="H68" i="1"/>
  <c r="J68" i="1" s="1"/>
  <c r="H29" i="1"/>
  <c r="J29" i="1" s="1"/>
  <c r="J28" i="1"/>
  <c r="G69" i="1"/>
  <c r="G35" i="1"/>
  <c r="H64" i="1"/>
  <c r="H53" i="1"/>
  <c r="J53" i="1" s="1"/>
  <c r="J45" i="1"/>
  <c r="H50" i="1"/>
  <c r="J50" i="1" s="1"/>
  <c r="H67" i="1"/>
  <c r="G72" i="1"/>
  <c r="G79" i="1" s="1"/>
  <c r="F39" i="1" l="1"/>
  <c r="F75" i="1"/>
  <c r="F78" i="1" s="1"/>
  <c r="F82" i="1" s="1"/>
  <c r="H54" i="1"/>
  <c r="J52" i="1"/>
  <c r="G73" i="1"/>
  <c r="H69" i="1"/>
  <c r="J69" i="1" s="1"/>
  <c r="J67" i="1"/>
  <c r="G75" i="1"/>
  <c r="G78" i="1" s="1"/>
  <c r="G82" i="1" s="1"/>
  <c r="G39" i="1"/>
  <c r="H72" i="1"/>
  <c r="J64" i="1"/>
  <c r="H33" i="1"/>
  <c r="J32" i="1"/>
  <c r="H71" i="1"/>
  <c r="H65" i="1"/>
  <c r="J65" i="1" s="1"/>
  <c r="J63" i="1"/>
  <c r="H73" i="1" l="1"/>
  <c r="J73" i="1" s="1"/>
  <c r="J71" i="1"/>
  <c r="H56" i="1"/>
  <c r="J54" i="1"/>
  <c r="J72" i="1"/>
  <c r="H38" i="1"/>
  <c r="J33" i="1"/>
  <c r="H36" i="1" l="1"/>
  <c r="H35" i="1" s="1"/>
  <c r="J56" i="1"/>
  <c r="J35" i="1" l="1"/>
  <c r="H75" i="1"/>
  <c r="H39" i="1"/>
  <c r="H59" i="1"/>
  <c r="H76" i="1" s="1"/>
  <c r="J36" i="1"/>
  <c r="J76" i="1" l="1"/>
  <c r="H79" i="1"/>
  <c r="J75" i="1"/>
  <c r="H78" i="1"/>
  <c r="J78" i="1" s="1"/>
  <c r="H82" i="1" l="1"/>
  <c r="J79" i="1"/>
</calcChain>
</file>

<file path=xl/sharedStrings.xml><?xml version="1.0" encoding="utf-8"?>
<sst xmlns="http://schemas.openxmlformats.org/spreadsheetml/2006/main" count="73" uniqueCount="43">
  <si>
    <t>Önkormányzat</t>
  </si>
  <si>
    <t>Működési költségvetés</t>
  </si>
  <si>
    <t>Működési bevételek</t>
  </si>
  <si>
    <t>Működési kiadások</t>
  </si>
  <si>
    <t>Működési hiány/többlet (-/+)</t>
  </si>
  <si>
    <t>Felhalmozási költségvetés</t>
  </si>
  <si>
    <t>Felhalmozási bevételek</t>
  </si>
  <si>
    <t>Felhalmozási kiadások</t>
  </si>
  <si>
    <t>Felhalmozási hiány/többlet (-/+)</t>
  </si>
  <si>
    <t>Tárgyévi bevételek összesen</t>
  </si>
  <si>
    <t>Tárgyévi kiadások összesen</t>
  </si>
  <si>
    <t>Tárgyévi egyenleg (-/+)</t>
  </si>
  <si>
    <t>B8 Finanszírozási bevételek</t>
  </si>
  <si>
    <t>K9 Finanszírozási kiadások</t>
  </si>
  <si>
    <t>Költségvetési bevételek összesen</t>
  </si>
  <si>
    <t>Költségvetési kiadások összesen</t>
  </si>
  <si>
    <t>Városi Önkormányzat összesen:</t>
  </si>
  <si>
    <t>Finanszírozási bevételek</t>
  </si>
  <si>
    <t>Finanszírozási kiadások</t>
  </si>
  <si>
    <t>adatok E Ft</t>
  </si>
  <si>
    <t>Megnevezés</t>
  </si>
  <si>
    <t>műk.bev.:</t>
  </si>
  <si>
    <t>műk.kiad.:</t>
  </si>
  <si>
    <t>felh.bev.:</t>
  </si>
  <si>
    <t>felh.kiad.:</t>
  </si>
  <si>
    <t>Önkorm.</t>
  </si>
  <si>
    <t>intézm.</t>
  </si>
  <si>
    <t>fin.kiad.:</t>
  </si>
  <si>
    <t>fin.bev.:</t>
  </si>
  <si>
    <t>Egyenleg:</t>
  </si>
  <si>
    <t>%</t>
  </si>
  <si>
    <t>Előirányzat keretszám</t>
  </si>
  <si>
    <t>Eredeti előirányzat</t>
  </si>
  <si>
    <t>Államházt.belüli megelőleg.-ek visszafiz.:</t>
  </si>
  <si>
    <t xml:space="preserve">2025. évi </t>
  </si>
  <si>
    <t xml:space="preserve">2026. évi </t>
  </si>
  <si>
    <t xml:space="preserve">2027. évi </t>
  </si>
  <si>
    <r>
      <t>A</t>
    </r>
    <r>
      <rPr>
        <b/>
        <sz val="18"/>
        <color rgb="FF0000FF"/>
        <rFont val="Arial"/>
        <family val="2"/>
        <charset val="238"/>
      </rPr>
      <t xml:space="preserve"> 2025. évi</t>
    </r>
    <r>
      <rPr>
        <b/>
        <sz val="18"/>
        <color rgb="FFFF0000"/>
        <rFont val="Arial"/>
        <family val="2"/>
        <charset val="238"/>
      </rPr>
      <t xml:space="preserve"> tervezésnél alkalmazott viszonyszámok</t>
    </r>
  </si>
  <si>
    <t xml:space="preserve">2028. évi </t>
  </si>
  <si>
    <r>
      <rPr>
        <b/>
        <sz val="12"/>
        <color theme="1"/>
        <rFont val="Arial"/>
        <family val="2"/>
        <charset val="238"/>
      </rPr>
      <t xml:space="preserve">Dunaújváros Megyei Jogú Város Önkormányzat középtávú költségvetési adatai 2025 - 2028. évekre </t>
    </r>
    <r>
      <rPr>
        <sz val="12"/>
        <color theme="1"/>
        <rFont val="Arial"/>
        <family val="2"/>
        <charset val="238"/>
      </rPr>
      <t xml:space="preserve">
</t>
    </r>
    <r>
      <rPr>
        <sz val="12"/>
        <rFont val="Arial"/>
        <family val="2"/>
        <charset val="238"/>
      </rPr>
      <t>a 2011. évi CXCV. törvény 24. § (4) bekezdés d) pontja alapján</t>
    </r>
  </si>
  <si>
    <r>
      <t>Önkormányzati irányítású</t>
    </r>
    <r>
      <rPr>
        <b/>
        <sz val="14"/>
        <color rgb="FFC00000"/>
        <rFont val="Arial"/>
        <family val="2"/>
        <charset val="238"/>
      </rPr>
      <t xml:space="preserve"> intézmények</t>
    </r>
  </si>
  <si>
    <r>
      <t xml:space="preserve">21. melléklet </t>
    </r>
    <r>
      <rPr>
        <sz val="12"/>
        <rFont val="Arial"/>
        <family val="2"/>
        <charset val="238"/>
      </rPr>
      <t xml:space="preserve"> a  ___/______. (___. ___.) Önkormányzati rendelethez</t>
    </r>
  </si>
  <si>
    <t>Dunaújváros, 2025. február hó 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</si>
</sst>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0_ ;\-#,##0.00\ "/>
  </numFmts>
  <fonts count="14" x14ac:knownFonts="1"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rgb="FF0000FF"/>
      <name val="Arial"/>
      <family val="2"/>
      <charset val="238"/>
    </font>
    <font>
      <sz val="1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18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rgb="FF0000FF"/>
      <name val="Arial"/>
      <family val="2"/>
      <charset val="238"/>
    </font>
    <font>
      <b/>
      <sz val="18"/>
      <color rgb="FF0000FF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rgb="FFC0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66FF3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left" vertical="center" indent="1"/>
    </xf>
    <xf numFmtId="0" fontId="1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Fill="1" applyBorder="1" applyAlignment="1">
      <alignment horizontal="left" vertical="center" indent="1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vertical="center"/>
    </xf>
    <xf numFmtId="0" fontId="4" fillId="0" borderId="0" xfId="0" applyFont="1" applyAlignment="1">
      <alignment horizontal="left" vertical="center" indent="1"/>
    </xf>
    <xf numFmtId="0" fontId="1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164" fontId="1" fillId="0" borderId="0" xfId="0" applyNumberFormat="1" applyFont="1" applyFill="1" applyAlignment="1">
      <alignment horizontal="right" vertical="center"/>
    </xf>
    <xf numFmtId="0" fontId="1" fillId="0" borderId="12" xfId="0" applyFont="1" applyFill="1" applyBorder="1" applyAlignment="1">
      <alignment vertical="center"/>
    </xf>
    <xf numFmtId="0" fontId="1" fillId="0" borderId="13" xfId="0" applyFont="1" applyFill="1" applyBorder="1" applyAlignment="1">
      <alignment vertical="center"/>
    </xf>
    <xf numFmtId="0" fontId="2" fillId="0" borderId="14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left" vertical="center" indent="1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0" fontId="4" fillId="2" borderId="0" xfId="0" applyFont="1" applyFill="1" applyAlignment="1">
      <alignment horizontal="right" vertical="center" textRotation="90"/>
    </xf>
    <xf numFmtId="0" fontId="4" fillId="3" borderId="0" xfId="0" applyFont="1" applyFill="1" applyAlignment="1">
      <alignment horizontal="right" vertical="center" textRotation="90"/>
    </xf>
    <xf numFmtId="164" fontId="3" fillId="4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3" fillId="0" borderId="0" xfId="0" applyNumberFormat="1" applyFont="1" applyAlignment="1">
      <alignment vertical="center"/>
    </xf>
    <xf numFmtId="165" fontId="3" fillId="2" borderId="3" xfId="0" applyNumberFormat="1" applyFont="1" applyFill="1" applyBorder="1" applyAlignment="1">
      <alignment vertical="center"/>
    </xf>
    <xf numFmtId="165" fontId="5" fillId="2" borderId="3" xfId="0" applyNumberFormat="1" applyFont="1" applyFill="1" applyBorder="1" applyAlignment="1">
      <alignment vertical="center"/>
    </xf>
    <xf numFmtId="165" fontId="3" fillId="4" borderId="0" xfId="0" applyNumberFormat="1" applyFont="1" applyFill="1" applyAlignment="1">
      <alignment vertical="center"/>
    </xf>
    <xf numFmtId="165" fontId="3" fillId="3" borderId="3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164" fontId="2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right" vertical="center"/>
    </xf>
    <xf numFmtId="164" fontId="2" fillId="0" borderId="2" xfId="0" applyNumberFormat="1" applyFont="1" applyFill="1" applyBorder="1" applyAlignment="1">
      <alignment horizontal="left" vertical="center" indent="1"/>
    </xf>
    <xf numFmtId="164" fontId="2" fillId="0" borderId="4" xfId="0" applyNumberFormat="1" applyFont="1" applyFill="1" applyBorder="1" applyAlignment="1">
      <alignment horizontal="left" vertical="center" indent="1"/>
    </xf>
    <xf numFmtId="164" fontId="2" fillId="0" borderId="7" xfId="0" applyNumberFormat="1" applyFont="1" applyFill="1" applyBorder="1" applyAlignment="1">
      <alignment vertical="center"/>
    </xf>
    <xf numFmtId="164" fontId="2" fillId="0" borderId="8" xfId="0" applyNumberFormat="1" applyFont="1" applyFill="1" applyBorder="1" applyAlignment="1">
      <alignment vertical="center"/>
    </xf>
    <xf numFmtId="164" fontId="2" fillId="0" borderId="5" xfId="0" applyNumberFormat="1" applyFont="1" applyFill="1" applyBorder="1" applyAlignment="1">
      <alignment vertical="center"/>
    </xf>
    <xf numFmtId="164" fontId="2" fillId="0" borderId="15" xfId="0" applyNumberFormat="1" applyFont="1" applyFill="1" applyBorder="1" applyAlignment="1">
      <alignment vertical="center"/>
    </xf>
    <xf numFmtId="164" fontId="1" fillId="0" borderId="3" xfId="0" applyNumberFormat="1" applyFont="1" applyFill="1" applyBorder="1" applyAlignment="1">
      <alignment vertical="center"/>
    </xf>
    <xf numFmtId="164" fontId="2" fillId="0" borderId="3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165" fontId="3" fillId="2" borderId="0" xfId="0" applyNumberFormat="1" applyFont="1" applyFill="1" applyAlignment="1">
      <alignment vertical="center"/>
    </xf>
    <xf numFmtId="165" fontId="1" fillId="0" borderId="0" xfId="0" applyNumberFormat="1" applyFont="1" applyFill="1" applyAlignment="1">
      <alignment horizontal="right" vertical="center"/>
    </xf>
    <xf numFmtId="165" fontId="3" fillId="0" borderId="0" xfId="0" applyNumberFormat="1" applyFont="1" applyAlignment="1">
      <alignment vertical="center"/>
    </xf>
    <xf numFmtId="165" fontId="2" fillId="0" borderId="8" xfId="0" applyNumberFormat="1" applyFont="1" applyFill="1" applyBorder="1" applyAlignment="1">
      <alignment vertical="center"/>
    </xf>
    <xf numFmtId="165" fontId="2" fillId="0" borderId="5" xfId="0" applyNumberFormat="1" applyFont="1" applyFill="1" applyBorder="1" applyAlignment="1">
      <alignment vertical="center"/>
    </xf>
    <xf numFmtId="165" fontId="2" fillId="0" borderId="15" xfId="0" applyNumberFormat="1" applyFont="1" applyFill="1" applyBorder="1" applyAlignment="1">
      <alignment vertical="center"/>
    </xf>
    <xf numFmtId="165" fontId="1" fillId="0" borderId="3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vertical="center"/>
    </xf>
    <xf numFmtId="165" fontId="2" fillId="0" borderId="3" xfId="0" applyNumberFormat="1" applyFont="1" applyFill="1" applyBorder="1" applyAlignment="1">
      <alignment vertical="center"/>
    </xf>
    <xf numFmtId="165" fontId="2" fillId="0" borderId="3" xfId="0" applyNumberFormat="1" applyFont="1" applyFill="1" applyBorder="1" applyAlignment="1">
      <alignment horizontal="left" vertical="center" indent="1"/>
    </xf>
    <xf numFmtId="165" fontId="2" fillId="0" borderId="16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 indent="1"/>
    </xf>
    <xf numFmtId="164" fontId="3" fillId="5" borderId="3" xfId="0" applyNumberFormat="1" applyFont="1" applyFill="1" applyBorder="1" applyAlignment="1">
      <alignment horizontal="right" vertical="center"/>
    </xf>
    <xf numFmtId="165" fontId="3" fillId="5" borderId="3" xfId="0" applyNumberFormat="1" applyFont="1" applyFill="1" applyBorder="1" applyAlignment="1">
      <alignment vertical="center"/>
    </xf>
    <xf numFmtId="164" fontId="7" fillId="3" borderId="3" xfId="0" applyNumberFormat="1" applyFont="1" applyFill="1" applyBorder="1" applyAlignment="1">
      <alignment horizontal="right" vertical="center"/>
    </xf>
    <xf numFmtId="165" fontId="7" fillId="3" borderId="3" xfId="0" applyNumberFormat="1" applyFont="1" applyFill="1" applyBorder="1" applyAlignment="1">
      <alignment vertical="center"/>
    </xf>
    <xf numFmtId="164" fontId="7" fillId="3" borderId="3" xfId="0" applyNumberFormat="1" applyFont="1" applyFill="1" applyBorder="1" applyAlignment="1">
      <alignment vertical="center"/>
    </xf>
    <xf numFmtId="164" fontId="7" fillId="6" borderId="3" xfId="0" applyNumberFormat="1" applyFont="1" applyFill="1" applyBorder="1" applyAlignment="1">
      <alignment horizontal="right" vertical="center"/>
    </xf>
    <xf numFmtId="165" fontId="7" fillId="6" borderId="3" xfId="0" applyNumberFormat="1" applyFont="1" applyFill="1" applyBorder="1" applyAlignment="1">
      <alignment vertical="center"/>
    </xf>
    <xf numFmtId="0" fontId="7" fillId="3" borderId="23" xfId="0" applyFont="1" applyFill="1" applyBorder="1" applyAlignment="1">
      <alignment horizontal="right" vertical="center"/>
    </xf>
    <xf numFmtId="164" fontId="7" fillId="3" borderId="23" xfId="0" applyNumberFormat="1" applyFont="1" applyFill="1" applyBorder="1" applyAlignment="1">
      <alignment vertical="center"/>
    </xf>
    <xf numFmtId="164" fontId="9" fillId="0" borderId="4" xfId="0" applyNumberFormat="1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center" vertical="center"/>
    </xf>
    <xf numFmtId="164" fontId="9" fillId="0" borderId="2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indent="1"/>
    </xf>
    <xf numFmtId="0" fontId="2" fillId="0" borderId="4" xfId="0" applyFont="1" applyFill="1" applyBorder="1" applyAlignment="1">
      <alignment horizontal="right" vertical="center"/>
    </xf>
    <xf numFmtId="164" fontId="2" fillId="8" borderId="5" xfId="0" applyNumberFormat="1" applyFont="1" applyFill="1" applyBorder="1" applyAlignment="1">
      <alignment vertical="center"/>
    </xf>
    <xf numFmtId="164" fontId="2" fillId="8" borderId="15" xfId="0" applyNumberFormat="1" applyFont="1" applyFill="1" applyBorder="1" applyAlignment="1">
      <alignment vertical="center"/>
    </xf>
    <xf numFmtId="164" fontId="1" fillId="8" borderId="3" xfId="0" applyNumberFormat="1" applyFont="1" applyFill="1" applyBorder="1" applyAlignment="1">
      <alignment vertical="center"/>
    </xf>
    <xf numFmtId="164" fontId="2" fillId="8" borderId="7" xfId="0" applyNumberFormat="1" applyFont="1" applyFill="1" applyBorder="1" applyAlignment="1">
      <alignment vertical="center"/>
    </xf>
    <xf numFmtId="164" fontId="2" fillId="8" borderId="0" xfId="0" applyNumberFormat="1" applyFont="1" applyFill="1" applyAlignment="1">
      <alignment vertical="center"/>
    </xf>
    <xf numFmtId="164" fontId="2" fillId="8" borderId="3" xfId="0" applyNumberFormat="1" applyFont="1" applyFill="1" applyBorder="1" applyAlignment="1">
      <alignment vertical="center"/>
    </xf>
    <xf numFmtId="164" fontId="2" fillId="8" borderId="0" xfId="0" applyNumberFormat="1" applyFont="1" applyFill="1" applyBorder="1" applyAlignment="1">
      <alignment vertical="center"/>
    </xf>
    <xf numFmtId="164" fontId="2" fillId="8" borderId="2" xfId="0" applyNumberFormat="1" applyFont="1" applyFill="1" applyBorder="1" applyAlignment="1">
      <alignment horizontal="left" vertical="center" indent="1"/>
    </xf>
    <xf numFmtId="164" fontId="2" fillId="9" borderId="0" xfId="0" applyNumberFormat="1" applyFont="1" applyFill="1" applyBorder="1" applyAlignment="1">
      <alignment vertical="center"/>
    </xf>
    <xf numFmtId="165" fontId="2" fillId="9" borderId="0" xfId="0" applyNumberFormat="1" applyFont="1" applyFill="1" applyBorder="1" applyAlignment="1">
      <alignment vertical="center"/>
    </xf>
    <xf numFmtId="164" fontId="2" fillId="9" borderId="3" xfId="0" applyNumberFormat="1" applyFont="1" applyFill="1" applyBorder="1" applyAlignment="1">
      <alignment vertical="center" wrapText="1"/>
    </xf>
    <xf numFmtId="164" fontId="12" fillId="9" borderId="3" xfId="0" applyNumberFormat="1" applyFont="1" applyFill="1" applyBorder="1" applyAlignment="1">
      <alignment vertical="center" wrapText="1"/>
    </xf>
    <xf numFmtId="3" fontId="0" fillId="0" borderId="0" xfId="0" applyNumberFormat="1" applyFill="1" applyAlignment="1">
      <alignment vertical="center"/>
    </xf>
    <xf numFmtId="165" fontId="1" fillId="0" borderId="21" xfId="0" applyNumberFormat="1" applyFont="1" applyFill="1" applyBorder="1" applyAlignment="1">
      <alignment horizontal="center" vertical="center"/>
    </xf>
    <xf numFmtId="165" fontId="1" fillId="0" borderId="2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/>
    </xf>
    <xf numFmtId="164" fontId="8" fillId="7" borderId="2" xfId="0" applyNumberFormat="1" applyFont="1" applyFill="1" applyBorder="1" applyAlignment="1">
      <alignment horizontal="center" vertical="center"/>
    </xf>
    <xf numFmtId="164" fontId="8" fillId="7" borderId="4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right" vertical="center" textRotation="90"/>
    </xf>
    <xf numFmtId="0" fontId="4" fillId="3" borderId="0" xfId="0" applyFont="1" applyFill="1" applyAlignment="1">
      <alignment horizontal="right" vertical="center" textRotation="90"/>
    </xf>
    <xf numFmtId="0" fontId="4" fillId="0" borderId="1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0000FF"/>
      <color rgb="FFE8E8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J82"/>
  <sheetViews>
    <sheetView tabSelected="1" topLeftCell="A15" zoomScale="80" zoomScaleNormal="80" zoomScaleSheetLayoutView="80" workbookViewId="0">
      <selection activeCell="M77" sqref="M77"/>
    </sheetView>
  </sheetViews>
  <sheetFormatPr defaultRowHeight="15" outlineLevelRow="1" x14ac:dyDescent="0.2"/>
  <cols>
    <col min="1" max="1" width="5.125" style="5" customWidth="1"/>
    <col min="2" max="2" width="3.625" style="5" customWidth="1"/>
    <col min="3" max="3" width="3.5" style="5" customWidth="1"/>
    <col min="4" max="4" width="32.625" style="5" customWidth="1"/>
    <col min="5" max="5" width="20.375" style="33" customWidth="1"/>
    <col min="6" max="6" width="16.25" style="33" customWidth="1"/>
    <col min="7" max="8" width="17.875" style="33" customWidth="1"/>
    <col min="9" max="9" width="2.125" style="5" customWidth="1"/>
    <col min="10" max="10" width="10.875" style="55" customWidth="1"/>
    <col min="11" max="16384" width="9" style="5"/>
  </cols>
  <sheetData>
    <row r="1" spans="1:10" ht="23.25" hidden="1" customHeight="1" outlineLevel="1" x14ac:dyDescent="0.2">
      <c r="A1" s="22"/>
      <c r="B1" s="22"/>
      <c r="C1" s="22"/>
      <c r="D1" s="22"/>
      <c r="E1" s="95" t="s">
        <v>37</v>
      </c>
      <c r="F1" s="96"/>
      <c r="G1" s="96"/>
      <c r="H1" s="97"/>
      <c r="I1" s="22"/>
      <c r="J1" s="53"/>
    </row>
    <row r="2" spans="1:10" ht="15" hidden="1" customHeight="1" outlineLevel="1" x14ac:dyDescent="0.2">
      <c r="A2" s="22"/>
      <c r="B2" s="22"/>
      <c r="C2" s="22"/>
      <c r="D2" s="98" t="s">
        <v>25</v>
      </c>
      <c r="E2" s="65" t="s">
        <v>21</v>
      </c>
      <c r="F2" s="66">
        <v>1</v>
      </c>
      <c r="G2" s="66">
        <v>1</v>
      </c>
      <c r="H2" s="66">
        <v>1.0900000000000001</v>
      </c>
      <c r="I2" s="22"/>
      <c r="J2" s="34"/>
    </row>
    <row r="3" spans="1:10" ht="15" hidden="1" customHeight="1" outlineLevel="1" x14ac:dyDescent="0.2">
      <c r="A3" s="22"/>
      <c r="B3" s="22"/>
      <c r="C3" s="22"/>
      <c r="D3" s="98"/>
      <c r="E3" s="65" t="s">
        <v>22</v>
      </c>
      <c r="F3" s="66">
        <v>1.05</v>
      </c>
      <c r="G3" s="66">
        <v>1.08</v>
      </c>
      <c r="H3" s="66">
        <v>1.1000000000000001</v>
      </c>
      <c r="I3" s="22"/>
      <c r="J3" s="34"/>
    </row>
    <row r="4" spans="1:10" ht="15.75" hidden="1" customHeight="1" outlineLevel="1" x14ac:dyDescent="0.2">
      <c r="A4" s="22"/>
      <c r="B4" s="22"/>
      <c r="C4" s="22"/>
      <c r="D4" s="98"/>
      <c r="E4" s="70" t="s">
        <v>23</v>
      </c>
      <c r="F4" s="71">
        <v>0.4</v>
      </c>
      <c r="G4" s="71">
        <v>0.8</v>
      </c>
      <c r="H4" s="71">
        <v>0.8</v>
      </c>
      <c r="I4" s="22"/>
      <c r="J4" s="35"/>
    </row>
    <row r="5" spans="1:10" ht="15.75" hidden="1" customHeight="1" outlineLevel="1" x14ac:dyDescent="0.2">
      <c r="A5" s="22"/>
      <c r="B5" s="22"/>
      <c r="C5" s="22"/>
      <c r="D5" s="98"/>
      <c r="E5" s="70" t="s">
        <v>24</v>
      </c>
      <c r="F5" s="71">
        <v>0.45</v>
      </c>
      <c r="G5" s="71">
        <v>0.7</v>
      </c>
      <c r="H5" s="71">
        <v>0.7</v>
      </c>
      <c r="I5" s="22"/>
      <c r="J5" s="35"/>
    </row>
    <row r="6" spans="1:10" hidden="1" outlineLevel="1" x14ac:dyDescent="0.2">
      <c r="A6" s="22"/>
      <c r="B6" s="22"/>
      <c r="C6" s="22"/>
      <c r="D6" s="29"/>
      <c r="E6" s="65" t="s">
        <v>28</v>
      </c>
      <c r="F6" s="66"/>
      <c r="G6" s="66"/>
      <c r="H6" s="66"/>
      <c r="I6" s="22"/>
      <c r="J6" s="34"/>
    </row>
    <row r="7" spans="1:10" hidden="1" outlineLevel="1" x14ac:dyDescent="0.2">
      <c r="A7" s="22"/>
      <c r="B7" s="22"/>
      <c r="C7" s="22"/>
      <c r="D7" s="29"/>
      <c r="E7" s="65" t="s">
        <v>27</v>
      </c>
      <c r="F7" s="66">
        <v>1</v>
      </c>
      <c r="G7" s="66">
        <v>1.07</v>
      </c>
      <c r="H7" s="66">
        <v>1.08</v>
      </c>
      <c r="I7" s="22"/>
      <c r="J7" s="34"/>
    </row>
    <row r="8" spans="1:10" ht="6.75" hidden="1" customHeight="1" outlineLevel="1" x14ac:dyDescent="0.2">
      <c r="A8" s="26"/>
      <c r="B8" s="26"/>
      <c r="C8" s="26"/>
      <c r="D8" s="27"/>
      <c r="E8" s="31"/>
      <c r="F8" s="36"/>
      <c r="G8" s="36"/>
      <c r="H8" s="36"/>
      <c r="I8" s="26"/>
      <c r="J8" s="36"/>
    </row>
    <row r="9" spans="1:10" ht="15.75" hidden="1" customHeight="1" outlineLevel="1" x14ac:dyDescent="0.2">
      <c r="A9" s="23"/>
      <c r="B9" s="23"/>
      <c r="C9" s="23"/>
      <c r="D9" s="99" t="s">
        <v>26</v>
      </c>
      <c r="E9" s="67" t="s">
        <v>21</v>
      </c>
      <c r="F9" s="68">
        <v>1.04</v>
      </c>
      <c r="G9" s="68">
        <v>1.04</v>
      </c>
      <c r="H9" s="68">
        <v>1.04</v>
      </c>
      <c r="I9" s="23"/>
      <c r="J9" s="37"/>
    </row>
    <row r="10" spans="1:10" ht="15.75" hidden="1" customHeight="1" outlineLevel="1" x14ac:dyDescent="0.2">
      <c r="A10" s="23"/>
      <c r="B10" s="23"/>
      <c r="C10" s="23"/>
      <c r="D10" s="99"/>
      <c r="E10" s="67" t="s">
        <v>22</v>
      </c>
      <c r="F10" s="68">
        <v>1.07</v>
      </c>
      <c r="G10" s="68">
        <v>1.07</v>
      </c>
      <c r="H10" s="68">
        <v>1.08</v>
      </c>
      <c r="I10" s="23"/>
      <c r="J10" s="37"/>
    </row>
    <row r="11" spans="1:10" ht="15" hidden="1" customHeight="1" outlineLevel="1" x14ac:dyDescent="0.2">
      <c r="A11" s="23"/>
      <c r="B11" s="23"/>
      <c r="C11" s="23"/>
      <c r="D11" s="99"/>
      <c r="E11" s="65" t="s">
        <v>23</v>
      </c>
      <c r="F11" s="66">
        <v>0.95</v>
      </c>
      <c r="G11" s="66">
        <v>1</v>
      </c>
      <c r="H11" s="66">
        <v>1.03</v>
      </c>
      <c r="I11" s="23"/>
      <c r="J11" s="37"/>
    </row>
    <row r="12" spans="1:10" ht="15" hidden="1" customHeight="1" outlineLevel="1" x14ac:dyDescent="0.2">
      <c r="A12" s="23"/>
      <c r="B12" s="23"/>
      <c r="C12" s="23"/>
      <c r="D12" s="99"/>
      <c r="E12" s="65" t="s">
        <v>24</v>
      </c>
      <c r="F12" s="66">
        <v>0.98</v>
      </c>
      <c r="G12" s="66">
        <v>1.02</v>
      </c>
      <c r="H12" s="66">
        <v>1.02</v>
      </c>
      <c r="I12" s="23"/>
      <c r="J12" s="37"/>
    </row>
    <row r="13" spans="1:10" ht="15.75" hidden="1" outlineLevel="1" x14ac:dyDescent="0.2">
      <c r="A13" s="23"/>
      <c r="B13" s="23"/>
      <c r="C13" s="23"/>
      <c r="D13" s="30"/>
      <c r="E13" s="67" t="s">
        <v>28</v>
      </c>
      <c r="F13" s="68">
        <v>1.02</v>
      </c>
      <c r="G13" s="68">
        <v>1.06</v>
      </c>
      <c r="H13" s="68">
        <v>1.06</v>
      </c>
      <c r="I13" s="23"/>
      <c r="J13" s="37"/>
    </row>
    <row r="14" spans="1:10" ht="15.75" hidden="1" outlineLevel="1" x14ac:dyDescent="0.2">
      <c r="A14" s="23"/>
      <c r="B14" s="23"/>
      <c r="C14" s="23"/>
      <c r="D14" s="30"/>
      <c r="E14" s="67" t="s">
        <v>27</v>
      </c>
      <c r="F14" s="69"/>
      <c r="G14" s="69"/>
      <c r="H14" s="69"/>
      <c r="I14" s="23"/>
      <c r="J14" s="37"/>
    </row>
    <row r="15" spans="1:10" ht="15.75" customHeight="1" collapsed="1" x14ac:dyDescent="0.2">
      <c r="A15" s="24"/>
      <c r="B15" s="24"/>
      <c r="C15" s="24"/>
      <c r="D15" s="25"/>
      <c r="E15" s="32"/>
      <c r="F15" s="32"/>
      <c r="G15" s="32"/>
      <c r="H15" s="16" t="s">
        <v>41</v>
      </c>
      <c r="I15" s="24"/>
    </row>
    <row r="16" spans="1:10" ht="15.75" x14ac:dyDescent="0.2">
      <c r="J16" s="54"/>
    </row>
    <row r="17" spans="2:10" ht="33.75" customHeight="1" x14ac:dyDescent="0.2">
      <c r="B17" s="94" t="s">
        <v>39</v>
      </c>
      <c r="C17" s="94"/>
      <c r="D17" s="94"/>
      <c r="E17" s="94"/>
      <c r="F17" s="94"/>
      <c r="G17" s="94"/>
      <c r="H17" s="94"/>
    </row>
    <row r="18" spans="2:10" ht="18" customHeight="1" x14ac:dyDescent="0.2">
      <c r="H18" s="41" t="s">
        <v>19</v>
      </c>
    </row>
    <row r="19" spans="2:10" ht="22.5" customHeight="1" x14ac:dyDescent="0.2">
      <c r="B19" s="100" t="s">
        <v>20</v>
      </c>
      <c r="C19" s="101"/>
      <c r="D19" s="102"/>
      <c r="E19" s="76" t="s">
        <v>34</v>
      </c>
      <c r="F19" s="74" t="s">
        <v>35</v>
      </c>
      <c r="G19" s="76" t="s">
        <v>36</v>
      </c>
      <c r="H19" s="74" t="s">
        <v>38</v>
      </c>
      <c r="J19" s="92" t="s">
        <v>30</v>
      </c>
    </row>
    <row r="20" spans="2:10" ht="21" customHeight="1" x14ac:dyDescent="0.2">
      <c r="B20" s="103"/>
      <c r="C20" s="104"/>
      <c r="D20" s="105"/>
      <c r="E20" s="75" t="s">
        <v>32</v>
      </c>
      <c r="F20" s="106" t="s">
        <v>31</v>
      </c>
      <c r="G20" s="107"/>
      <c r="H20" s="108"/>
      <c r="J20" s="93"/>
    </row>
    <row r="21" spans="2:10" ht="18" hidden="1" outlineLevel="1" x14ac:dyDescent="0.2">
      <c r="B21" s="77" t="s">
        <v>0</v>
      </c>
      <c r="C21" s="3"/>
      <c r="D21" s="3"/>
      <c r="E21" s="42"/>
      <c r="F21" s="42"/>
      <c r="G21" s="42"/>
      <c r="H21" s="43"/>
      <c r="J21" s="62"/>
    </row>
    <row r="22" spans="2:10" ht="15.75" hidden="1" outlineLevel="1" x14ac:dyDescent="0.2">
      <c r="B22" s="7"/>
      <c r="C22" s="8" t="s">
        <v>1</v>
      </c>
      <c r="D22" s="12"/>
      <c r="E22" s="44"/>
      <c r="F22" s="44"/>
      <c r="G22" s="44"/>
      <c r="H22" s="45"/>
      <c r="J22" s="63"/>
    </row>
    <row r="23" spans="2:10" ht="15.75" hidden="1" outlineLevel="1" x14ac:dyDescent="0.2">
      <c r="B23" s="9"/>
      <c r="C23" s="10"/>
      <c r="D23" s="11" t="s">
        <v>2</v>
      </c>
      <c r="E23" s="79">
        <v>21948394.761999998</v>
      </c>
      <c r="F23" s="46">
        <f>+E23*F2</f>
        <v>21948394.761999998</v>
      </c>
      <c r="G23" s="46">
        <f>+F23*G2</f>
        <v>21948394.761999998</v>
      </c>
      <c r="H23" s="46">
        <f>+G23*H2</f>
        <v>23923750.290580001</v>
      </c>
      <c r="J23" s="57">
        <f>IF(E23=0,0,H23/E23*100)</f>
        <v>109.00000000000001</v>
      </c>
    </row>
    <row r="24" spans="2:10" ht="15.75" hidden="1" outlineLevel="1" x14ac:dyDescent="0.2">
      <c r="B24" s="17"/>
      <c r="C24" s="18"/>
      <c r="D24" s="19" t="s">
        <v>3</v>
      </c>
      <c r="E24" s="80">
        <v>14555924</v>
      </c>
      <c r="F24" s="47">
        <f>+E24*F3</f>
        <v>15283720.200000001</v>
      </c>
      <c r="G24" s="47">
        <f t="shared" ref="G24:H24" si="0">+F24*G3</f>
        <v>16506417.816000002</v>
      </c>
      <c r="H24" s="47">
        <f t="shared" si="0"/>
        <v>18157059.597600002</v>
      </c>
      <c r="J24" s="58">
        <f t="shared" ref="J24:J79" si="1">IF(E24=0,0,H24/E24*100)</f>
        <v>124.74000000000001</v>
      </c>
    </row>
    <row r="25" spans="2:10" ht="15.75" hidden="1" outlineLevel="1" x14ac:dyDescent="0.2">
      <c r="B25" s="1"/>
      <c r="C25" s="2"/>
      <c r="D25" s="20" t="s">
        <v>4</v>
      </c>
      <c r="E25" s="81">
        <f>+E23-E24</f>
        <v>7392470.7619999982</v>
      </c>
      <c r="F25" s="48">
        <f t="shared" ref="F25:H25" si="2">+F23-F24</f>
        <v>6664674.5619999971</v>
      </c>
      <c r="G25" s="48">
        <f t="shared" si="2"/>
        <v>5441976.9459999967</v>
      </c>
      <c r="H25" s="48">
        <f t="shared" si="2"/>
        <v>5766690.6929799989</v>
      </c>
      <c r="J25" s="59">
        <f t="shared" si="1"/>
        <v>78.007622601943822</v>
      </c>
    </row>
    <row r="26" spans="2:10" ht="15.75" hidden="1" outlineLevel="1" x14ac:dyDescent="0.2">
      <c r="B26" s="7"/>
      <c r="C26" s="8" t="s">
        <v>5</v>
      </c>
      <c r="D26" s="12"/>
      <c r="E26" s="82"/>
      <c r="F26" s="44"/>
      <c r="G26" s="44"/>
      <c r="H26" s="45"/>
      <c r="J26" s="63">
        <f t="shared" si="1"/>
        <v>0</v>
      </c>
    </row>
    <row r="27" spans="2:10" hidden="1" outlineLevel="1" x14ac:dyDescent="0.2">
      <c r="B27" s="28"/>
      <c r="C27" s="52"/>
      <c r="D27" s="11" t="s">
        <v>6</v>
      </c>
      <c r="E27" s="80">
        <v>2079394</v>
      </c>
      <c r="F27" s="46">
        <f>+E27*F4</f>
        <v>831757.60000000009</v>
      </c>
      <c r="G27" s="46">
        <f t="shared" ref="G27:H27" si="3">+F27*G4</f>
        <v>665406.08000000007</v>
      </c>
      <c r="H27" s="46">
        <f t="shared" si="3"/>
        <v>532324.86400000006</v>
      </c>
      <c r="J27" s="57">
        <f t="shared" si="1"/>
        <v>25.6</v>
      </c>
    </row>
    <row r="28" spans="2:10" hidden="1" outlineLevel="1" x14ac:dyDescent="0.2">
      <c r="B28" s="28"/>
      <c r="C28" s="52"/>
      <c r="D28" s="11" t="s">
        <v>7</v>
      </c>
      <c r="E28" s="79">
        <v>1360572</v>
      </c>
      <c r="F28" s="46">
        <f>+E28*F5</f>
        <v>612257.4</v>
      </c>
      <c r="G28" s="46">
        <f>+F28*G5</f>
        <v>428580.18</v>
      </c>
      <c r="H28" s="46">
        <f>+G28*H5</f>
        <v>300006.12599999999</v>
      </c>
      <c r="J28" s="57">
        <f>IF(E28=0,0,H28/E28*100)</f>
        <v>22.05</v>
      </c>
    </row>
    <row r="29" spans="2:10" ht="15.75" hidden="1" outlineLevel="1" x14ac:dyDescent="0.2">
      <c r="B29" s="1"/>
      <c r="C29" s="2"/>
      <c r="D29" s="20" t="s">
        <v>8</v>
      </c>
      <c r="E29" s="81">
        <f>+E27-E28</f>
        <v>718822</v>
      </c>
      <c r="F29" s="48">
        <f t="shared" ref="F29:H29" si="4">+F27-F28</f>
        <v>219500.20000000007</v>
      </c>
      <c r="G29" s="48">
        <f t="shared" si="4"/>
        <v>236825.90000000008</v>
      </c>
      <c r="H29" s="48">
        <f t="shared" si="4"/>
        <v>232318.73800000007</v>
      </c>
      <c r="J29" s="59">
        <f t="shared" si="1"/>
        <v>32.319369468380224</v>
      </c>
    </row>
    <row r="30" spans="2:10" ht="6.75" hidden="1" customHeight="1" outlineLevel="1" x14ac:dyDescent="0.2">
      <c r="B30" s="4"/>
      <c r="C30" s="4"/>
      <c r="D30" s="4"/>
      <c r="E30" s="83"/>
      <c r="F30" s="40"/>
      <c r="G30" s="40"/>
      <c r="H30" s="40"/>
      <c r="J30" s="60"/>
    </row>
    <row r="31" spans="2:10" s="13" customFormat="1" ht="15.75" hidden="1" outlineLevel="1" x14ac:dyDescent="0.2">
      <c r="B31" s="6"/>
      <c r="C31" s="3" t="s">
        <v>9</v>
      </c>
      <c r="D31" s="3"/>
      <c r="E31" s="81">
        <f>+E23+E27</f>
        <v>24027788.761999998</v>
      </c>
      <c r="F31" s="48">
        <f t="shared" ref="F31:H31" si="5">+F23+F27</f>
        <v>22780152.362</v>
      </c>
      <c r="G31" s="48">
        <f t="shared" si="5"/>
        <v>22613800.842</v>
      </c>
      <c r="H31" s="48">
        <f t="shared" si="5"/>
        <v>24456075.154580001</v>
      </c>
      <c r="J31" s="59">
        <f t="shared" si="1"/>
        <v>101.7824627843297</v>
      </c>
    </row>
    <row r="32" spans="2:10" s="13" customFormat="1" ht="15.75" hidden="1" outlineLevel="1" x14ac:dyDescent="0.2">
      <c r="B32" s="6"/>
      <c r="C32" s="3" t="s">
        <v>10</v>
      </c>
      <c r="D32" s="3"/>
      <c r="E32" s="81">
        <f>+E24+E28</f>
        <v>15916496</v>
      </c>
      <c r="F32" s="48">
        <f t="shared" ref="F32:H32" si="6">+F24+F28</f>
        <v>15895977.600000001</v>
      </c>
      <c r="G32" s="48">
        <f t="shared" si="6"/>
        <v>16934997.996000003</v>
      </c>
      <c r="H32" s="48">
        <f t="shared" si="6"/>
        <v>18457065.7236</v>
      </c>
      <c r="J32" s="59">
        <f t="shared" si="1"/>
        <v>115.96186574984846</v>
      </c>
    </row>
    <row r="33" spans="2:10" ht="15.75" hidden="1" outlineLevel="1" x14ac:dyDescent="0.2">
      <c r="B33" s="1"/>
      <c r="C33" s="2" t="s">
        <v>11</v>
      </c>
      <c r="D33" s="2"/>
      <c r="E33" s="81">
        <f>+E31-E32</f>
        <v>8111292.7619999982</v>
      </c>
      <c r="F33" s="48">
        <f t="shared" ref="F33:H33" si="7">+F31-F32</f>
        <v>6884174.7619999982</v>
      </c>
      <c r="G33" s="48">
        <f t="shared" si="7"/>
        <v>5678802.8459999971</v>
      </c>
      <c r="H33" s="48">
        <f t="shared" si="7"/>
        <v>5999009.4309800006</v>
      </c>
      <c r="J33" s="59">
        <f t="shared" si="1"/>
        <v>73.958733915810811</v>
      </c>
    </row>
    <row r="34" spans="2:10" ht="8.25" hidden="1" customHeight="1" outlineLevel="1" x14ac:dyDescent="0.2">
      <c r="E34" s="83"/>
      <c r="F34" s="40"/>
      <c r="G34" s="40"/>
      <c r="H34" s="40"/>
      <c r="J34" s="60"/>
    </row>
    <row r="35" spans="2:10" ht="15.75" hidden="1" outlineLevel="1" x14ac:dyDescent="0.2">
      <c r="B35" s="1"/>
      <c r="C35" s="2"/>
      <c r="D35" s="15" t="s">
        <v>17</v>
      </c>
      <c r="E35" s="84">
        <v>2683689</v>
      </c>
      <c r="F35" s="49">
        <f>+F36+F38</f>
        <v>2058280.8380000032</v>
      </c>
      <c r="G35" s="49">
        <f t="shared" ref="G35:H35" si="8">+G36+G38</f>
        <v>3923673.1762000043</v>
      </c>
      <c r="H35" s="49">
        <f t="shared" si="8"/>
        <v>4422091.1371160001</v>
      </c>
      <c r="J35" s="61">
        <f t="shared" si="1"/>
        <v>164.77658689646975</v>
      </c>
    </row>
    <row r="36" spans="2:10" ht="15.75" hidden="1" outlineLevel="1" x14ac:dyDescent="0.2">
      <c r="B36" s="1"/>
      <c r="C36" s="2"/>
      <c r="D36" s="15" t="s">
        <v>18</v>
      </c>
      <c r="E36" s="84">
        <v>10794982</v>
      </c>
      <c r="F36" s="49">
        <f>+F56+F40</f>
        <v>8942455.6000000015</v>
      </c>
      <c r="G36" s="49">
        <f>+G56+G40</f>
        <v>9602476.0222000014</v>
      </c>
      <c r="H36" s="49">
        <f>+H56+H40</f>
        <v>10421100.568096001</v>
      </c>
      <c r="J36" s="61">
        <f t="shared" si="1"/>
        <v>96.536525656976551</v>
      </c>
    </row>
    <row r="37" spans="2:10" ht="7.5" hidden="1" customHeight="1" outlineLevel="1" x14ac:dyDescent="0.2">
      <c r="B37" s="38"/>
      <c r="C37" s="38"/>
      <c r="D37" s="39"/>
      <c r="E37" s="85"/>
      <c r="F37" s="50"/>
      <c r="G37" s="50"/>
      <c r="H37" s="50"/>
      <c r="J37" s="51"/>
    </row>
    <row r="38" spans="2:10" ht="15.75" hidden="1" outlineLevel="1" x14ac:dyDescent="0.2">
      <c r="B38" s="38"/>
      <c r="C38" s="38"/>
      <c r="D38" s="39"/>
      <c r="E38" s="87">
        <f>+E33*-1</f>
        <v>-8111292.7619999982</v>
      </c>
      <c r="F38" s="87">
        <f>+F33*-1</f>
        <v>-6884174.7619999982</v>
      </c>
      <c r="G38" s="87">
        <f t="shared" ref="G38:H38" si="9">+G33*-1</f>
        <v>-5678802.8459999971</v>
      </c>
      <c r="H38" s="87">
        <f t="shared" si="9"/>
        <v>-5999009.4309800006</v>
      </c>
      <c r="J38" s="51"/>
    </row>
    <row r="39" spans="2:10" ht="15.75" hidden="1" outlineLevel="1" x14ac:dyDescent="0.2">
      <c r="B39" s="38"/>
      <c r="C39" s="38"/>
      <c r="D39" s="39"/>
      <c r="E39" s="87"/>
      <c r="F39" s="87">
        <f>+F35-F36</f>
        <v>-6884174.7619999982</v>
      </c>
      <c r="G39" s="87">
        <f>+G35-G36</f>
        <v>-5678802.8459999971</v>
      </c>
      <c r="H39" s="87">
        <f>+H35-H36</f>
        <v>-5999009.4309800006</v>
      </c>
      <c r="J39" s="51"/>
    </row>
    <row r="40" spans="2:10" ht="18" hidden="1" outlineLevel="1" x14ac:dyDescent="0.2">
      <c r="B40" s="1"/>
      <c r="C40" s="2"/>
      <c r="D40" s="78" t="s">
        <v>33</v>
      </c>
      <c r="E40" s="88">
        <f>IF(E31=0,0,E32/E31)</f>
        <v>0.66242033995121408</v>
      </c>
      <c r="F40" s="90">
        <v>128000</v>
      </c>
      <c r="G40" s="89">
        <v>128000</v>
      </c>
      <c r="H40" s="89">
        <v>128000</v>
      </c>
      <c r="J40" s="60"/>
    </row>
    <row r="41" spans="2:10" ht="6" hidden="1" customHeight="1" outlineLevel="1" collapsed="1" x14ac:dyDescent="0.2">
      <c r="E41" s="83"/>
      <c r="F41" s="40"/>
      <c r="G41" s="40"/>
      <c r="H41" s="40"/>
      <c r="J41" s="60"/>
    </row>
    <row r="42" spans="2:10" ht="18" hidden="1" outlineLevel="1" x14ac:dyDescent="0.2">
      <c r="B42" s="6" t="s">
        <v>40</v>
      </c>
      <c r="C42" s="3"/>
      <c r="D42" s="3"/>
      <c r="E42" s="86"/>
      <c r="F42" s="42"/>
      <c r="G42" s="42"/>
      <c r="H42" s="43"/>
      <c r="J42" s="62"/>
    </row>
    <row r="43" spans="2:10" ht="15.75" hidden="1" outlineLevel="1" x14ac:dyDescent="0.2">
      <c r="B43" s="7"/>
      <c r="C43" s="8" t="s">
        <v>1</v>
      </c>
      <c r="D43" s="12"/>
      <c r="E43" s="82"/>
      <c r="F43" s="44"/>
      <c r="G43" s="44"/>
      <c r="H43" s="45"/>
      <c r="J43" s="63"/>
    </row>
    <row r="44" spans="2:10" ht="15.75" hidden="1" outlineLevel="1" x14ac:dyDescent="0.2">
      <c r="B44" s="9"/>
      <c r="C44" s="10"/>
      <c r="D44" s="11" t="s">
        <v>2</v>
      </c>
      <c r="E44" s="79">
        <v>1581026</v>
      </c>
      <c r="F44" s="46">
        <f>+E44*F9</f>
        <v>1644267.04</v>
      </c>
      <c r="G44" s="46">
        <f t="shared" ref="G44:H44" si="10">+F44*G9</f>
        <v>1710037.7216</v>
      </c>
      <c r="H44" s="46">
        <f t="shared" si="10"/>
        <v>1778439.230464</v>
      </c>
      <c r="J44" s="57">
        <f t="shared" si="1"/>
        <v>112.4864</v>
      </c>
    </row>
    <row r="45" spans="2:10" ht="15.75" hidden="1" outlineLevel="1" x14ac:dyDescent="0.2">
      <c r="B45" s="9"/>
      <c r="C45" s="10"/>
      <c r="D45" s="11" t="s">
        <v>3</v>
      </c>
      <c r="E45" s="80">
        <v>9656386</v>
      </c>
      <c r="F45" s="47">
        <f>+E45*F10</f>
        <v>10332333.020000001</v>
      </c>
      <c r="G45" s="47">
        <f t="shared" ref="G45:H45" si="11">+F45*G10</f>
        <v>11055596.331400001</v>
      </c>
      <c r="H45" s="47">
        <f t="shared" si="11"/>
        <v>11940044.037912002</v>
      </c>
      <c r="J45" s="58">
        <f t="shared" si="1"/>
        <v>123.64920000000001</v>
      </c>
    </row>
    <row r="46" spans="2:10" ht="15.75" hidden="1" outlineLevel="1" x14ac:dyDescent="0.2">
      <c r="B46" s="1"/>
      <c r="C46" s="2"/>
      <c r="D46" s="20" t="s">
        <v>4</v>
      </c>
      <c r="E46" s="81">
        <f>+E44-E45</f>
        <v>-8075360</v>
      </c>
      <c r="F46" s="48">
        <f t="shared" ref="F46" si="12">+F44-F45</f>
        <v>-8688065.9800000004</v>
      </c>
      <c r="G46" s="48">
        <f t="shared" ref="G46" si="13">+G44-G45</f>
        <v>-9345558.6098000016</v>
      </c>
      <c r="H46" s="48">
        <f t="shared" ref="H46" si="14">+H44-H45</f>
        <v>-10161604.807448002</v>
      </c>
      <c r="J46" s="59">
        <f t="shared" si="1"/>
        <v>125.83469724505163</v>
      </c>
    </row>
    <row r="47" spans="2:10" ht="15.75" hidden="1" outlineLevel="1" x14ac:dyDescent="0.2">
      <c r="B47" s="7"/>
      <c r="C47" s="8" t="s">
        <v>5</v>
      </c>
      <c r="D47" s="12"/>
      <c r="E47" s="82"/>
      <c r="F47" s="44"/>
      <c r="G47" s="44"/>
      <c r="H47" s="45"/>
      <c r="J47" s="63">
        <f t="shared" si="1"/>
        <v>0</v>
      </c>
    </row>
    <row r="48" spans="2:10" ht="15.75" hidden="1" outlineLevel="1" x14ac:dyDescent="0.2">
      <c r="B48" s="9"/>
      <c r="C48" s="10"/>
      <c r="D48" s="11" t="s">
        <v>6</v>
      </c>
      <c r="E48" s="80">
        <v>0</v>
      </c>
      <c r="F48" s="46">
        <f>+E48*F11</f>
        <v>0</v>
      </c>
      <c r="G48" s="46">
        <f t="shared" ref="G48:H48" si="15">+F48*G11</f>
        <v>0</v>
      </c>
      <c r="H48" s="46">
        <f t="shared" si="15"/>
        <v>0</v>
      </c>
      <c r="J48" s="57">
        <f t="shared" si="1"/>
        <v>0</v>
      </c>
    </row>
    <row r="49" spans="2:10" ht="15.75" hidden="1" outlineLevel="1" x14ac:dyDescent="0.2">
      <c r="B49" s="9"/>
      <c r="C49" s="10"/>
      <c r="D49" s="11" t="s">
        <v>7</v>
      </c>
      <c r="E49" s="80">
        <v>128969</v>
      </c>
      <c r="F49" s="46">
        <f>+E49*F12</f>
        <v>126389.62</v>
      </c>
      <c r="G49" s="46">
        <f t="shared" ref="G49:H49" si="16">+F49*G12</f>
        <v>128917.4124</v>
      </c>
      <c r="H49" s="46">
        <f t="shared" si="16"/>
        <v>131495.760648</v>
      </c>
      <c r="J49" s="57">
        <f t="shared" si="1"/>
        <v>101.95920000000001</v>
      </c>
    </row>
    <row r="50" spans="2:10" ht="15.75" hidden="1" outlineLevel="1" x14ac:dyDescent="0.2">
      <c r="B50" s="1"/>
      <c r="C50" s="2"/>
      <c r="D50" s="20" t="s">
        <v>8</v>
      </c>
      <c r="E50" s="81">
        <f>+E48-E49</f>
        <v>-128969</v>
      </c>
      <c r="F50" s="48">
        <f t="shared" ref="F50" si="17">+F48-F49</f>
        <v>-126389.62</v>
      </c>
      <c r="G50" s="48">
        <f t="shared" ref="G50" si="18">+G48-G49</f>
        <v>-128917.4124</v>
      </c>
      <c r="H50" s="48">
        <f t="shared" ref="H50" si="19">+H48-H49</f>
        <v>-131495.760648</v>
      </c>
      <c r="J50" s="59">
        <f t="shared" si="1"/>
        <v>101.95920000000001</v>
      </c>
    </row>
    <row r="51" spans="2:10" ht="4.5" hidden="1" customHeight="1" outlineLevel="1" x14ac:dyDescent="0.2">
      <c r="B51" s="4"/>
      <c r="C51" s="4"/>
      <c r="D51" s="4"/>
      <c r="E51" s="83"/>
      <c r="F51" s="40"/>
      <c r="G51" s="40"/>
      <c r="H51" s="40"/>
      <c r="J51" s="60"/>
    </row>
    <row r="52" spans="2:10" ht="15.75" hidden="1" outlineLevel="1" x14ac:dyDescent="0.2">
      <c r="B52" s="6"/>
      <c r="C52" s="3" t="s">
        <v>9</v>
      </c>
      <c r="D52" s="3"/>
      <c r="E52" s="81">
        <f>+E44+E48</f>
        <v>1581026</v>
      </c>
      <c r="F52" s="48">
        <f t="shared" ref="F52:H52" si="20">+F44+F48</f>
        <v>1644267.04</v>
      </c>
      <c r="G52" s="48">
        <f t="shared" si="20"/>
        <v>1710037.7216</v>
      </c>
      <c r="H52" s="48">
        <f t="shared" si="20"/>
        <v>1778439.230464</v>
      </c>
      <c r="J52" s="59">
        <f t="shared" si="1"/>
        <v>112.4864</v>
      </c>
    </row>
    <row r="53" spans="2:10" ht="15.75" hidden="1" outlineLevel="1" x14ac:dyDescent="0.2">
      <c r="B53" s="6"/>
      <c r="C53" s="3" t="s">
        <v>10</v>
      </c>
      <c r="D53" s="3"/>
      <c r="E53" s="81">
        <f>+E45+E49</f>
        <v>9785355</v>
      </c>
      <c r="F53" s="48">
        <f t="shared" ref="F53:H53" si="21">+F45+F49</f>
        <v>10458722.640000001</v>
      </c>
      <c r="G53" s="48">
        <f t="shared" si="21"/>
        <v>11184513.743800001</v>
      </c>
      <c r="H53" s="48">
        <f t="shared" si="21"/>
        <v>12071539.798560001</v>
      </c>
      <c r="J53" s="59">
        <f t="shared" si="1"/>
        <v>123.36333018638568</v>
      </c>
    </row>
    <row r="54" spans="2:10" ht="15.75" hidden="1" outlineLevel="1" x14ac:dyDescent="0.2">
      <c r="B54" s="1"/>
      <c r="C54" s="2" t="s">
        <v>11</v>
      </c>
      <c r="D54" s="2"/>
      <c r="E54" s="81">
        <f>+E52-E53</f>
        <v>-8204329</v>
      </c>
      <c r="F54" s="48">
        <f t="shared" ref="F54" si="22">+F52-F53</f>
        <v>-8814455.6000000015</v>
      </c>
      <c r="G54" s="48">
        <f t="shared" ref="G54" si="23">+G52-G53</f>
        <v>-9474476.0222000014</v>
      </c>
      <c r="H54" s="48">
        <f t="shared" ref="H54" si="24">+H52-H53</f>
        <v>-10293100.568096001</v>
      </c>
      <c r="J54" s="59">
        <f t="shared" si="1"/>
        <v>125.45938330966496</v>
      </c>
    </row>
    <row r="55" spans="2:10" ht="6" hidden="1" customHeight="1" outlineLevel="1" x14ac:dyDescent="0.2">
      <c r="E55" s="83"/>
      <c r="F55" s="40"/>
      <c r="G55" s="40"/>
      <c r="H55" s="40"/>
      <c r="J55" s="60"/>
    </row>
    <row r="56" spans="2:10" ht="15.75" hidden="1" outlineLevel="1" x14ac:dyDescent="0.2">
      <c r="B56" s="1"/>
      <c r="C56" s="2"/>
      <c r="D56" s="15" t="s">
        <v>12</v>
      </c>
      <c r="E56" s="84">
        <v>8204329</v>
      </c>
      <c r="F56" s="49">
        <f>-F54</f>
        <v>8814455.6000000015</v>
      </c>
      <c r="G56" s="49">
        <f t="shared" ref="G56:H56" si="25">-G54</f>
        <v>9474476.0222000014</v>
      </c>
      <c r="H56" s="49">
        <f t="shared" si="25"/>
        <v>10293100.568096001</v>
      </c>
      <c r="J56" s="61">
        <f t="shared" si="1"/>
        <v>125.45938330966496</v>
      </c>
    </row>
    <row r="57" spans="2:10" ht="15.75" hidden="1" outlineLevel="1" x14ac:dyDescent="0.2">
      <c r="B57" s="1"/>
      <c r="C57" s="2"/>
      <c r="D57" s="15" t="s">
        <v>13</v>
      </c>
      <c r="E57" s="84">
        <v>0</v>
      </c>
      <c r="F57" s="49">
        <v>0</v>
      </c>
      <c r="G57" s="49">
        <v>0</v>
      </c>
      <c r="H57" s="49">
        <v>0</v>
      </c>
      <c r="J57" s="61">
        <f t="shared" si="1"/>
        <v>0</v>
      </c>
    </row>
    <row r="58" spans="2:10" ht="8.25" hidden="1" customHeight="1" outlineLevel="1" x14ac:dyDescent="0.2">
      <c r="B58" s="38"/>
      <c r="C58" s="38"/>
      <c r="D58" s="39"/>
      <c r="E58" s="50"/>
      <c r="F58" s="50"/>
      <c r="G58" s="50"/>
      <c r="H58" s="50"/>
      <c r="J58" s="51"/>
    </row>
    <row r="59" spans="2:10" ht="15.75" hidden="1" outlineLevel="1" x14ac:dyDescent="0.2">
      <c r="B59" s="38"/>
      <c r="C59" s="38"/>
      <c r="D59" s="39"/>
      <c r="E59" s="50">
        <f>+E36-E56</f>
        <v>2590653</v>
      </c>
      <c r="F59" s="50">
        <f t="shared" ref="F59:H59" si="26">+F36-F56</f>
        <v>128000</v>
      </c>
      <c r="G59" s="50">
        <f t="shared" si="26"/>
        <v>128000</v>
      </c>
      <c r="H59" s="50">
        <f t="shared" si="26"/>
        <v>128000</v>
      </c>
      <c r="J59" s="51"/>
    </row>
    <row r="60" spans="2:10" ht="12" customHeight="1" collapsed="1" x14ac:dyDescent="0.2">
      <c r="E60" s="40"/>
      <c r="F60" s="40"/>
      <c r="G60" s="40"/>
      <c r="H60" s="40"/>
      <c r="J60" s="60"/>
    </row>
    <row r="61" spans="2:10" ht="23.25" customHeight="1" x14ac:dyDescent="0.2">
      <c r="B61" s="6" t="s">
        <v>16</v>
      </c>
      <c r="C61" s="3"/>
      <c r="D61" s="3"/>
      <c r="E61" s="42"/>
      <c r="F61" s="42"/>
      <c r="G61" s="42"/>
      <c r="H61" s="43"/>
      <c r="J61" s="62"/>
    </row>
    <row r="62" spans="2:10" ht="23.25" customHeight="1" x14ac:dyDescent="0.2">
      <c r="B62" s="7"/>
      <c r="C62" s="8" t="s">
        <v>1</v>
      </c>
      <c r="D62" s="12"/>
      <c r="E62" s="44"/>
      <c r="F62" s="44"/>
      <c r="G62" s="44"/>
      <c r="H62" s="45"/>
      <c r="J62" s="63"/>
    </row>
    <row r="63" spans="2:10" ht="23.25" customHeight="1" x14ac:dyDescent="0.2">
      <c r="B63" s="9"/>
      <c r="C63" s="10"/>
      <c r="D63" s="11" t="s">
        <v>2</v>
      </c>
      <c r="E63" s="46">
        <f t="shared" ref="E63:H64" si="27">+E23+E44</f>
        <v>23529420.761999998</v>
      </c>
      <c r="F63" s="46">
        <f t="shared" si="27"/>
        <v>23592661.801999997</v>
      </c>
      <c r="G63" s="46">
        <f>+G23+G44</f>
        <v>23658432.483599998</v>
      </c>
      <c r="H63" s="46">
        <f t="shared" si="27"/>
        <v>25702189.521044001</v>
      </c>
      <c r="J63" s="57">
        <f>IF(E63=0,0,H63/E63*100)</f>
        <v>109.23426369489309</v>
      </c>
    </row>
    <row r="64" spans="2:10" ht="23.25" customHeight="1" x14ac:dyDescent="0.2">
      <c r="B64" s="9"/>
      <c r="C64" s="10"/>
      <c r="D64" s="11" t="s">
        <v>3</v>
      </c>
      <c r="E64" s="46">
        <f>+E24+E45</f>
        <v>24212310</v>
      </c>
      <c r="F64" s="46">
        <f t="shared" si="27"/>
        <v>25616053.220000003</v>
      </c>
      <c r="G64" s="46">
        <f t="shared" si="27"/>
        <v>27562014.147400003</v>
      </c>
      <c r="H64" s="46">
        <f t="shared" si="27"/>
        <v>30097103.635512002</v>
      </c>
      <c r="J64" s="57">
        <f t="shared" si="1"/>
        <v>124.30496567866511</v>
      </c>
    </row>
    <row r="65" spans="2:10" ht="23.25" customHeight="1" x14ac:dyDescent="0.2">
      <c r="B65" s="1"/>
      <c r="C65" s="2"/>
      <c r="D65" s="20" t="s">
        <v>4</v>
      </c>
      <c r="E65" s="48">
        <f>+E63-E64</f>
        <v>-682889.23800000176</v>
      </c>
      <c r="F65" s="48">
        <f t="shared" ref="F65:H65" si="28">+F63-F64</f>
        <v>-2023391.4180000052</v>
      </c>
      <c r="G65" s="48">
        <f t="shared" si="28"/>
        <v>-3903581.6638000049</v>
      </c>
      <c r="H65" s="48">
        <f t="shared" si="28"/>
        <v>-4394914.1144680008</v>
      </c>
      <c r="J65" s="59">
        <f>IF(E65=0,0,H65/E65*100)</f>
        <v>643.57642058315605</v>
      </c>
    </row>
    <row r="66" spans="2:10" ht="23.25" customHeight="1" x14ac:dyDescent="0.2">
      <c r="B66" s="7"/>
      <c r="C66" s="8" t="s">
        <v>5</v>
      </c>
      <c r="D66" s="12"/>
      <c r="E66" s="44"/>
      <c r="F66" s="44"/>
      <c r="G66" s="44"/>
      <c r="H66" s="45"/>
      <c r="J66" s="56"/>
    </row>
    <row r="67" spans="2:10" ht="23.25" customHeight="1" x14ac:dyDescent="0.2">
      <c r="B67" s="9"/>
      <c r="C67" s="10"/>
      <c r="D67" s="11" t="s">
        <v>6</v>
      </c>
      <c r="E67" s="46">
        <f>+E27+E48</f>
        <v>2079394</v>
      </c>
      <c r="F67" s="46">
        <f t="shared" ref="F67:H67" si="29">+F27+F48</f>
        <v>831757.60000000009</v>
      </c>
      <c r="G67" s="46">
        <f t="shared" si="29"/>
        <v>665406.08000000007</v>
      </c>
      <c r="H67" s="46">
        <f t="shared" si="29"/>
        <v>532324.86400000006</v>
      </c>
      <c r="J67" s="57">
        <f t="shared" si="1"/>
        <v>25.6</v>
      </c>
    </row>
    <row r="68" spans="2:10" ht="23.25" customHeight="1" x14ac:dyDescent="0.2">
      <c r="B68" s="9"/>
      <c r="C68" s="10"/>
      <c r="D68" s="11" t="s">
        <v>7</v>
      </c>
      <c r="E68" s="46">
        <f>+E28+E49</f>
        <v>1489541</v>
      </c>
      <c r="F68" s="46">
        <f t="shared" ref="F68:H68" si="30">+F28+F49</f>
        <v>738647.02</v>
      </c>
      <c r="G68" s="46">
        <f t="shared" si="30"/>
        <v>557497.59239999996</v>
      </c>
      <c r="H68" s="46">
        <f t="shared" si="30"/>
        <v>431501.88664799999</v>
      </c>
      <c r="J68" s="57">
        <f t="shared" si="1"/>
        <v>28.968782104554354</v>
      </c>
    </row>
    <row r="69" spans="2:10" ht="23.25" customHeight="1" x14ac:dyDescent="0.2">
      <c r="B69" s="1"/>
      <c r="C69" s="2"/>
      <c r="D69" s="20" t="s">
        <v>8</v>
      </c>
      <c r="E69" s="48">
        <f>+E67-E68</f>
        <v>589853</v>
      </c>
      <c r="F69" s="48">
        <f t="shared" ref="F69" si="31">+F67-F68</f>
        <v>93110.580000000075</v>
      </c>
      <c r="G69" s="48">
        <f t="shared" ref="G69" si="32">+G67-G68</f>
        <v>107908.48760000011</v>
      </c>
      <c r="H69" s="48">
        <f t="shared" ref="H69" si="33">+H67-H68</f>
        <v>100822.97735200007</v>
      </c>
      <c r="J69" s="59">
        <f t="shared" si="1"/>
        <v>17.09289896838705</v>
      </c>
    </row>
    <row r="70" spans="2:10" ht="9" customHeight="1" x14ac:dyDescent="0.2">
      <c r="B70" s="4"/>
      <c r="C70" s="4"/>
      <c r="D70" s="4"/>
      <c r="E70" s="40"/>
      <c r="F70" s="40"/>
      <c r="G70" s="40"/>
      <c r="H70" s="40"/>
      <c r="J70" s="60"/>
    </row>
    <row r="71" spans="2:10" ht="23.25" customHeight="1" x14ac:dyDescent="0.2">
      <c r="B71" s="6"/>
      <c r="C71" s="3" t="s">
        <v>9</v>
      </c>
      <c r="D71" s="21"/>
      <c r="E71" s="48">
        <f>+E63+E67</f>
        <v>25608814.761999998</v>
      </c>
      <c r="F71" s="48">
        <f t="shared" ref="F71:H71" si="34">+F63+F67</f>
        <v>24424419.401999999</v>
      </c>
      <c r="G71" s="48">
        <f t="shared" si="34"/>
        <v>24323838.563599996</v>
      </c>
      <c r="H71" s="48">
        <f t="shared" si="34"/>
        <v>26234514.385044001</v>
      </c>
      <c r="J71" s="59">
        <f t="shared" si="1"/>
        <v>102.44329785997147</v>
      </c>
    </row>
    <row r="72" spans="2:10" ht="23.25" customHeight="1" x14ac:dyDescent="0.2">
      <c r="B72" s="6"/>
      <c r="C72" s="3" t="s">
        <v>10</v>
      </c>
      <c r="D72" s="21"/>
      <c r="E72" s="48">
        <f>+E64+E68</f>
        <v>25701851</v>
      </c>
      <c r="F72" s="48">
        <f t="shared" ref="F72:H72" si="35">+F64+F68</f>
        <v>26354700.240000002</v>
      </c>
      <c r="G72" s="48">
        <f t="shared" si="35"/>
        <v>28119511.739800002</v>
      </c>
      <c r="H72" s="48">
        <f t="shared" si="35"/>
        <v>30528605.522160001</v>
      </c>
      <c r="J72" s="59">
        <f t="shared" si="1"/>
        <v>118.77979341705777</v>
      </c>
    </row>
    <row r="73" spans="2:10" ht="23.25" customHeight="1" x14ac:dyDescent="0.2">
      <c r="B73" s="1"/>
      <c r="C73" s="2" t="s">
        <v>11</v>
      </c>
      <c r="D73" s="20"/>
      <c r="E73" s="48">
        <f>+E71-E72</f>
        <v>-93036.238000001758</v>
      </c>
      <c r="F73" s="48">
        <f t="shared" ref="F73" si="36">+F71-F72</f>
        <v>-1930280.8380000032</v>
      </c>
      <c r="G73" s="48">
        <f t="shared" ref="G73" si="37">+G71-G72</f>
        <v>-3795673.1762000062</v>
      </c>
      <c r="H73" s="48">
        <f t="shared" ref="H73" si="38">+H71-H72</f>
        <v>-4294091.1371160001</v>
      </c>
      <c r="J73" s="59">
        <f t="shared" si="1"/>
        <v>4615.5038396070131</v>
      </c>
    </row>
    <row r="74" spans="2:10" ht="23.25" customHeight="1" x14ac:dyDescent="0.2">
      <c r="E74" s="40"/>
      <c r="F74" s="40"/>
      <c r="G74" s="40"/>
      <c r="H74" s="40"/>
      <c r="J74" s="60"/>
    </row>
    <row r="75" spans="2:10" ht="23.25" customHeight="1" x14ac:dyDescent="0.2">
      <c r="B75" s="1"/>
      <c r="C75" s="2"/>
      <c r="D75" s="15" t="s">
        <v>12</v>
      </c>
      <c r="E75" s="49">
        <f>+E35</f>
        <v>2683689</v>
      </c>
      <c r="F75" s="49">
        <f>+F35</f>
        <v>2058280.8380000032</v>
      </c>
      <c r="G75" s="49">
        <f t="shared" ref="G75:H75" si="39">+G35</f>
        <v>3923673.1762000043</v>
      </c>
      <c r="H75" s="49">
        <f t="shared" si="39"/>
        <v>4422091.1371160001</v>
      </c>
      <c r="J75" s="61">
        <f t="shared" si="1"/>
        <v>164.77658689646975</v>
      </c>
    </row>
    <row r="76" spans="2:10" ht="23.25" customHeight="1" x14ac:dyDescent="0.2">
      <c r="B76" s="1"/>
      <c r="C76" s="2"/>
      <c r="D76" s="15" t="s">
        <v>13</v>
      </c>
      <c r="E76" s="49">
        <f>+E36-E56</f>
        <v>2590653</v>
      </c>
      <c r="F76" s="49">
        <f>+F59</f>
        <v>128000</v>
      </c>
      <c r="G76" s="49">
        <f t="shared" ref="G76:H76" si="40">+G59</f>
        <v>128000</v>
      </c>
      <c r="H76" s="49">
        <f t="shared" si="40"/>
        <v>128000</v>
      </c>
      <c r="J76" s="61">
        <f t="shared" si="1"/>
        <v>4.9408392401452446</v>
      </c>
    </row>
    <row r="77" spans="2:10" ht="23.25" customHeight="1" x14ac:dyDescent="0.2">
      <c r="E77" s="40"/>
      <c r="F77" s="40"/>
      <c r="G77" s="40"/>
      <c r="H77" s="40"/>
      <c r="J77" s="60"/>
    </row>
    <row r="78" spans="2:10" ht="23.25" customHeight="1" x14ac:dyDescent="0.2">
      <c r="B78" s="64" t="s">
        <v>14</v>
      </c>
      <c r="C78" s="14"/>
      <c r="D78" s="14"/>
      <c r="E78" s="48">
        <f>+E71+E75</f>
        <v>28292503.761999998</v>
      </c>
      <c r="F78" s="48">
        <f t="shared" ref="F78:H78" si="41">+F71+F75</f>
        <v>26482700.240000002</v>
      </c>
      <c r="G78" s="48">
        <f t="shared" si="41"/>
        <v>28247511.739799999</v>
      </c>
      <c r="H78" s="48">
        <f t="shared" si="41"/>
        <v>30656605.522160001</v>
      </c>
      <c r="J78" s="59">
        <f t="shared" si="1"/>
        <v>108.35592982525377</v>
      </c>
    </row>
    <row r="79" spans="2:10" ht="23.25" customHeight="1" x14ac:dyDescent="0.2">
      <c r="B79" s="64" t="s">
        <v>15</v>
      </c>
      <c r="C79" s="14"/>
      <c r="D79" s="14"/>
      <c r="E79" s="48">
        <f>+E72+E76</f>
        <v>28292504</v>
      </c>
      <c r="F79" s="48">
        <f t="shared" ref="F79:H79" si="42">+F72+F76</f>
        <v>26482700.240000002</v>
      </c>
      <c r="G79" s="48">
        <f t="shared" si="42"/>
        <v>28247511.739800002</v>
      </c>
      <c r="H79" s="48">
        <f t="shared" si="42"/>
        <v>30656605.522160001</v>
      </c>
      <c r="J79" s="59">
        <f t="shared" si="1"/>
        <v>108.35592891375046</v>
      </c>
    </row>
    <row r="80" spans="2:10" ht="21" customHeight="1" x14ac:dyDescent="0.2">
      <c r="B80" s="91" t="s">
        <v>42</v>
      </c>
      <c r="E80" s="40"/>
      <c r="F80" s="40"/>
      <c r="G80" s="40"/>
      <c r="H80" s="40"/>
      <c r="J80" s="5"/>
    </row>
    <row r="81" spans="3:10" x14ac:dyDescent="0.2">
      <c r="J81" s="5"/>
    </row>
    <row r="82" spans="3:10" ht="16.5" thickBot="1" x14ac:dyDescent="0.25">
      <c r="C82" s="72"/>
      <c r="D82" s="72" t="s">
        <v>29</v>
      </c>
      <c r="E82" s="73">
        <f>+E79-E78</f>
        <v>0.23800000175833702</v>
      </c>
      <c r="F82" s="73">
        <f t="shared" ref="F82:H82" si="43">+F79-F78</f>
        <v>0</v>
      </c>
      <c r="G82" s="73">
        <f t="shared" si="43"/>
        <v>0</v>
      </c>
      <c r="H82" s="73">
        <f t="shared" si="43"/>
        <v>0</v>
      </c>
      <c r="J82" s="5"/>
    </row>
  </sheetData>
  <sheetProtection algorithmName="SHA-512" hashValue="mIueC5y7qxVWMmXZ2UR+L+UNU68JqAFeWoPx4hjiKado3aDfLVMT2ak+F5INKdIBqYcMjtt+weU0kqkNTDfzDA==" saltValue="dRbjfohIDxXwih/Jct5oHg==" spinCount="100000" sheet="1" formatCells="0" formatColumns="0" formatRows="0" insertColumns="0" insertRows="0" insertHyperlinks="0" deleteColumns="0" deleteRows="0" sort="0" autoFilter="0" pivotTables="0"/>
  <mergeCells count="7">
    <mergeCell ref="J19:J20"/>
    <mergeCell ref="B17:H17"/>
    <mergeCell ref="E1:H1"/>
    <mergeCell ref="D2:D5"/>
    <mergeCell ref="D9:D12"/>
    <mergeCell ref="B19:D20"/>
    <mergeCell ref="F20:H20"/>
  </mergeCells>
  <pageMargins left="0.70866141732283472" right="0.39370078740157483" top="0.94488188976377963" bottom="0.47244094488188981" header="0.56999999999999995" footer="0.31496062992125984"/>
  <pageSetup paperSize="9" scale="67" orientation="portrait" r:id="rId1"/>
  <headerFooter>
    <oddHeader>&amp;R&amp;"Arial,Félkövér"&amp;10&amp;A&amp;"Arial,Normál" a ___/____. (___. ___.) Önkormányzati rendelethez</oddHeader>
    <oddFooter>&amp;R&amp;N. oldal / 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21. melléklet</vt:lpstr>
      <vt:lpstr>'21.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Némethné Viki</dc:creator>
  <cp:lastModifiedBy>Némethné Viki</cp:lastModifiedBy>
  <cp:lastPrinted>2025-01-29T07:49:08Z</cp:lastPrinted>
  <dcterms:created xsi:type="dcterms:W3CDTF">2017-01-16T12:53:28Z</dcterms:created>
  <dcterms:modified xsi:type="dcterms:W3CDTF">2025-01-30T14:48:15Z</dcterms:modified>
</cp:coreProperties>
</file>