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4. évi Módosított előirányzat\6_módosított előirányzat\kimenő melléklet\"/>
    </mc:Choice>
  </mc:AlternateContent>
  <bookViews>
    <workbookView xWindow="15105" yWindow="135" windowWidth="11235" windowHeight="11370" tabRatio="323"/>
  </bookViews>
  <sheets>
    <sheet name="7. melléklet" sheetId="1" r:id="rId1"/>
    <sheet name="Munka2" sheetId="2" r:id="rId2"/>
    <sheet name="Munka3" sheetId="3" r:id="rId3"/>
  </sheets>
  <definedNames>
    <definedName name="_xlnm._FilterDatabase" localSheetId="0" hidden="1">'7. melléklet'!$A$1:$A$495</definedName>
    <definedName name="_xlnm.Print_Titles" localSheetId="0">'7. melléklet'!$3:$9</definedName>
    <definedName name="_xlnm.Print_Area" localSheetId="0">'7. melléklet'!$B$1:$BD$380</definedName>
  </definedNames>
  <calcPr calcId="162913"/>
</workbook>
</file>

<file path=xl/calcChain.xml><?xml version="1.0" encoding="utf-8"?>
<calcChain xmlns="http://schemas.openxmlformats.org/spreadsheetml/2006/main">
  <c r="AB246" i="1" l="1"/>
  <c r="L246" i="1"/>
  <c r="AN246" i="1"/>
  <c r="AV246" i="1"/>
  <c r="P246" i="1"/>
  <c r="AZ246" i="1"/>
  <c r="AJ246" i="1"/>
  <c r="AR246" i="1"/>
  <c r="BD246" i="1"/>
  <c r="T246" i="1"/>
  <c r="X246" i="1"/>
  <c r="AF246" i="1"/>
  <c r="AX159" i="1"/>
  <c r="AW157" i="1" l="1"/>
  <c r="AX157" i="1"/>
  <c r="AW132" i="1" l="1"/>
  <c r="AX132" i="1"/>
  <c r="AW141" i="1"/>
  <c r="AX87" i="1" l="1"/>
  <c r="AW24" i="1" l="1"/>
  <c r="AY481" i="1" l="1"/>
  <c r="AX481" i="1"/>
  <c r="AW481" i="1"/>
  <c r="AY472" i="1"/>
  <c r="AX472" i="1"/>
  <c r="AW472" i="1"/>
  <c r="AY471" i="1"/>
  <c r="AX471" i="1"/>
  <c r="AW471" i="1"/>
  <c r="AY470" i="1"/>
  <c r="AX470" i="1"/>
  <c r="AW470" i="1"/>
  <c r="AY469" i="1"/>
  <c r="AX469" i="1"/>
  <c r="AW469" i="1"/>
  <c r="BC378" i="1"/>
  <c r="BB378" i="1"/>
  <c r="BA378" i="1"/>
  <c r="AZ378" i="1"/>
  <c r="BC376" i="1"/>
  <c r="BB376" i="1"/>
  <c r="BD376" i="1" s="1"/>
  <c r="BA376" i="1"/>
  <c r="AZ376" i="1"/>
  <c r="BC374" i="1"/>
  <c r="BB374" i="1"/>
  <c r="BA374" i="1"/>
  <c r="AZ374" i="1"/>
  <c r="BC373" i="1"/>
  <c r="BB373" i="1"/>
  <c r="BB371" i="1" s="1"/>
  <c r="BA373" i="1"/>
  <c r="BA371" i="1" s="1"/>
  <c r="AZ373" i="1"/>
  <c r="BC372" i="1"/>
  <c r="BB372" i="1"/>
  <c r="BA372" i="1"/>
  <c r="AZ372" i="1"/>
  <c r="AY371" i="1"/>
  <c r="AX371" i="1"/>
  <c r="AZ371" i="1" s="1"/>
  <c r="AW371" i="1"/>
  <c r="BD364" i="1"/>
  <c r="AZ364" i="1"/>
  <c r="BD354" i="1"/>
  <c r="AZ354" i="1"/>
  <c r="BD348" i="1"/>
  <c r="AZ348" i="1"/>
  <c r="AY347" i="1"/>
  <c r="AZ347" i="1" s="1"/>
  <c r="AX347" i="1"/>
  <c r="AW347" i="1"/>
  <c r="BD346" i="1"/>
  <c r="AZ346" i="1"/>
  <c r="AY345" i="1"/>
  <c r="BD344" i="1"/>
  <c r="AZ344" i="1"/>
  <c r="AY343" i="1"/>
  <c r="AX343" i="1"/>
  <c r="AW343" i="1"/>
  <c r="BD342" i="1"/>
  <c r="AZ342" i="1"/>
  <c r="AY341" i="1"/>
  <c r="BC334" i="1"/>
  <c r="BB334" i="1"/>
  <c r="BA334" i="1"/>
  <c r="AY334" i="1"/>
  <c r="AX334" i="1"/>
  <c r="AW334" i="1"/>
  <c r="BD335" i="1"/>
  <c r="AZ335" i="1"/>
  <c r="BB331" i="1"/>
  <c r="BA331" i="1"/>
  <c r="AY331" i="1"/>
  <c r="AW331" i="1"/>
  <c r="BD330" i="1"/>
  <c r="AZ330" i="1"/>
  <c r="AZ329" i="1"/>
  <c r="AW321" i="1"/>
  <c r="BD326" i="1"/>
  <c r="AZ326" i="1"/>
  <c r="AZ325" i="1"/>
  <c r="AZ324" i="1"/>
  <c r="AZ323" i="1"/>
  <c r="AZ322" i="1"/>
  <c r="BD320" i="1"/>
  <c r="AZ320" i="1"/>
  <c r="BD319" i="1"/>
  <c r="BC319" i="1"/>
  <c r="BB319" i="1"/>
  <c r="BA319" i="1"/>
  <c r="AZ319" i="1"/>
  <c r="AY311" i="1"/>
  <c r="BD316" i="1"/>
  <c r="AZ316" i="1"/>
  <c r="BC315" i="1"/>
  <c r="BD315" i="1" s="1"/>
  <c r="BB315" i="1"/>
  <c r="BA315" i="1"/>
  <c r="AZ315" i="1"/>
  <c r="BC314" i="1"/>
  <c r="BB314" i="1"/>
  <c r="BD314" i="1" s="1"/>
  <c r="BA314" i="1"/>
  <c r="AZ314" i="1"/>
  <c r="BC313" i="1"/>
  <c r="BD313" i="1" s="1"/>
  <c r="BB313" i="1"/>
  <c r="BA313" i="1"/>
  <c r="AZ313" i="1"/>
  <c r="BC312" i="1"/>
  <c r="BB312" i="1"/>
  <c r="BA312" i="1"/>
  <c r="AZ312" i="1"/>
  <c r="BD310" i="1"/>
  <c r="AZ310" i="1"/>
  <c r="BC309" i="1"/>
  <c r="BD309" i="1" s="1"/>
  <c r="BB309" i="1"/>
  <c r="BA309" i="1"/>
  <c r="AZ309" i="1"/>
  <c r="BD306" i="1"/>
  <c r="AZ306" i="1"/>
  <c r="BD305" i="1"/>
  <c r="BC305" i="1"/>
  <c r="BB305" i="1"/>
  <c r="BA305" i="1"/>
  <c r="AZ305" i="1"/>
  <c r="BC304" i="1"/>
  <c r="BD304" i="1" s="1"/>
  <c r="BB304" i="1"/>
  <c r="BA304" i="1"/>
  <c r="AZ304" i="1"/>
  <c r="BC303" i="1"/>
  <c r="BB303" i="1"/>
  <c r="BA303" i="1"/>
  <c r="AZ303" i="1"/>
  <c r="BC302" i="1"/>
  <c r="BB302" i="1"/>
  <c r="BA302" i="1"/>
  <c r="AZ302" i="1"/>
  <c r="BD300" i="1"/>
  <c r="AZ300" i="1"/>
  <c r="BD296" i="1"/>
  <c r="AZ296" i="1"/>
  <c r="BC295" i="1"/>
  <c r="BB295" i="1"/>
  <c r="BA295" i="1"/>
  <c r="BD295" i="1" s="1"/>
  <c r="AZ295" i="1"/>
  <c r="BD294" i="1"/>
  <c r="BC294" i="1"/>
  <c r="BB294" i="1"/>
  <c r="BA294" i="1"/>
  <c r="AZ294" i="1"/>
  <c r="BC293" i="1"/>
  <c r="BD293" i="1" s="1"/>
  <c r="BB293" i="1"/>
  <c r="BA293" i="1"/>
  <c r="AZ293" i="1"/>
  <c r="BC292" i="1"/>
  <c r="BB292" i="1"/>
  <c r="BD292" i="1" s="1"/>
  <c r="BA292" i="1"/>
  <c r="AZ292" i="1"/>
  <c r="BD290" i="1"/>
  <c r="AZ290" i="1"/>
  <c r="BD289" i="1"/>
  <c r="BC289" i="1"/>
  <c r="BB289" i="1"/>
  <c r="BA289" i="1"/>
  <c r="AY289" i="1"/>
  <c r="AX289" i="1"/>
  <c r="AW289" i="1"/>
  <c r="BD286" i="1"/>
  <c r="AZ286" i="1"/>
  <c r="BC285" i="1"/>
  <c r="BD285" i="1" s="1"/>
  <c r="BB285" i="1"/>
  <c r="BA285" i="1"/>
  <c r="AZ285" i="1"/>
  <c r="BC284" i="1"/>
  <c r="BA284" i="1"/>
  <c r="BC283" i="1"/>
  <c r="BB283" i="1"/>
  <c r="BA283" i="1"/>
  <c r="AZ283" i="1"/>
  <c r="BC282" i="1"/>
  <c r="BA282" i="1"/>
  <c r="BD280" i="1"/>
  <c r="AZ280" i="1"/>
  <c r="BD275" i="1"/>
  <c r="BC275" i="1"/>
  <c r="BB275" i="1"/>
  <c r="BA275" i="1"/>
  <c r="AZ275" i="1"/>
  <c r="BC274" i="1"/>
  <c r="BD274" i="1" s="1"/>
  <c r="BB274" i="1"/>
  <c r="BA274" i="1"/>
  <c r="AZ274" i="1"/>
  <c r="BC273" i="1"/>
  <c r="BB273" i="1"/>
  <c r="BA273" i="1"/>
  <c r="AZ273" i="1"/>
  <c r="BC272" i="1"/>
  <c r="BD272" i="1" s="1"/>
  <c r="BB272" i="1"/>
  <c r="BA272" i="1"/>
  <c r="AZ272" i="1"/>
  <c r="BC270" i="1"/>
  <c r="BD270" i="1" s="1"/>
  <c r="BB270" i="1"/>
  <c r="BA270" i="1"/>
  <c r="AZ270" i="1"/>
  <c r="BD269" i="1"/>
  <c r="BC269" i="1"/>
  <c r="BB269" i="1"/>
  <c r="BA269" i="1"/>
  <c r="AZ269" i="1"/>
  <c r="AY261" i="1"/>
  <c r="BC265" i="1"/>
  <c r="BB265" i="1"/>
  <c r="BA265" i="1"/>
  <c r="AZ265" i="1"/>
  <c r="BC264" i="1"/>
  <c r="BB264" i="1"/>
  <c r="BD264" i="1" s="1"/>
  <c r="BA264" i="1"/>
  <c r="AZ264" i="1"/>
  <c r="BD263" i="1"/>
  <c r="BC263" i="1"/>
  <c r="BB263" i="1"/>
  <c r="BA263" i="1"/>
  <c r="AZ263" i="1"/>
  <c r="BC262" i="1"/>
  <c r="BD262" i="1" s="1"/>
  <c r="BB262" i="1"/>
  <c r="BA262" i="1"/>
  <c r="AZ262" i="1"/>
  <c r="BD260" i="1"/>
  <c r="AZ260" i="1"/>
  <c r="BC255" i="1"/>
  <c r="BB255" i="1"/>
  <c r="BA255" i="1"/>
  <c r="AZ255" i="1"/>
  <c r="BC254" i="1"/>
  <c r="BB254" i="1"/>
  <c r="BA254" i="1"/>
  <c r="AZ254" i="1"/>
  <c r="BC253" i="1"/>
  <c r="BD253" i="1" s="1"/>
  <c r="BB253" i="1"/>
  <c r="BA253" i="1"/>
  <c r="AZ253" i="1"/>
  <c r="BC252" i="1"/>
  <c r="BB252" i="1"/>
  <c r="BA252" i="1"/>
  <c r="AZ252" i="1"/>
  <c r="BC250" i="1"/>
  <c r="BB250" i="1"/>
  <c r="BA250" i="1"/>
  <c r="AZ250" i="1"/>
  <c r="BC245" i="1"/>
  <c r="BB245" i="1"/>
  <c r="BA245" i="1"/>
  <c r="AZ245" i="1"/>
  <c r="BC244" i="1"/>
  <c r="BB244" i="1"/>
  <c r="BA244" i="1"/>
  <c r="AZ244" i="1"/>
  <c r="BC243" i="1"/>
  <c r="BB243" i="1"/>
  <c r="BD243" i="1" s="1"/>
  <c r="BA243" i="1"/>
  <c r="AZ243" i="1"/>
  <c r="BC242" i="1"/>
  <c r="BD242" i="1" s="1"/>
  <c r="BB242" i="1"/>
  <c r="BA242" i="1"/>
  <c r="AZ242" i="1"/>
  <c r="BD240" i="1"/>
  <c r="AZ240" i="1"/>
  <c r="BD239" i="1"/>
  <c r="AZ239" i="1"/>
  <c r="AY231" i="1"/>
  <c r="AX231" i="1"/>
  <c r="BD236" i="1"/>
  <c r="AZ236" i="1"/>
  <c r="BC235" i="1"/>
  <c r="BD235" i="1" s="1"/>
  <c r="BB235" i="1"/>
  <c r="BA235" i="1"/>
  <c r="AZ235" i="1"/>
  <c r="BD234" i="1"/>
  <c r="BC234" i="1"/>
  <c r="BB234" i="1"/>
  <c r="BA234" i="1"/>
  <c r="AZ234" i="1"/>
  <c r="BD233" i="1"/>
  <c r="BC233" i="1"/>
  <c r="BB233" i="1"/>
  <c r="BA233" i="1"/>
  <c r="AZ233" i="1"/>
  <c r="BC232" i="1"/>
  <c r="BB232" i="1"/>
  <c r="BA232" i="1"/>
  <c r="AZ232" i="1"/>
  <c r="BD230" i="1"/>
  <c r="AZ230" i="1"/>
  <c r="BC229" i="1"/>
  <c r="BB229" i="1"/>
  <c r="BA229" i="1"/>
  <c r="AZ229" i="1"/>
  <c r="AY221" i="1"/>
  <c r="BC225" i="1"/>
  <c r="BB225" i="1"/>
  <c r="BA225" i="1"/>
  <c r="AZ225" i="1"/>
  <c r="BD224" i="1"/>
  <c r="BC224" i="1"/>
  <c r="BB224" i="1"/>
  <c r="BA224" i="1"/>
  <c r="AZ224" i="1"/>
  <c r="BC223" i="1"/>
  <c r="BB223" i="1"/>
  <c r="BA223" i="1"/>
  <c r="AZ223" i="1"/>
  <c r="BC222" i="1"/>
  <c r="BB222" i="1"/>
  <c r="BA222" i="1"/>
  <c r="AZ222" i="1"/>
  <c r="AW221" i="1"/>
  <c r="BC219" i="1"/>
  <c r="BB219" i="1"/>
  <c r="BA219" i="1"/>
  <c r="AZ219" i="1"/>
  <c r="BB216" i="1"/>
  <c r="BB365" i="1" s="1"/>
  <c r="AY216" i="1"/>
  <c r="AX216" i="1"/>
  <c r="AX365" i="1" s="1"/>
  <c r="AW216" i="1"/>
  <c r="AW365" i="1" s="1"/>
  <c r="BD215" i="1"/>
  <c r="BC215" i="1"/>
  <c r="BB215" i="1"/>
  <c r="BA215" i="1"/>
  <c r="AZ215" i="1"/>
  <c r="BC214" i="1"/>
  <c r="BB214" i="1"/>
  <c r="BA214" i="1"/>
  <c r="AZ214" i="1"/>
  <c r="BC213" i="1"/>
  <c r="BB213" i="1"/>
  <c r="BA213" i="1"/>
  <c r="BA212" i="1" s="1"/>
  <c r="BA202" i="1" s="1"/>
  <c r="AZ213" i="1"/>
  <c r="AY212" i="1"/>
  <c r="AX212" i="1"/>
  <c r="AX202" i="1" s="1"/>
  <c r="AW212" i="1"/>
  <c r="AW202" i="1" s="1"/>
  <c r="BC211" i="1"/>
  <c r="BB211" i="1"/>
  <c r="BA211" i="1"/>
  <c r="AZ211" i="1"/>
  <c r="BD210" i="1"/>
  <c r="BC210" i="1"/>
  <c r="BB210" i="1"/>
  <c r="BA210" i="1"/>
  <c r="AZ210" i="1"/>
  <c r="BD209" i="1"/>
  <c r="BC209" i="1"/>
  <c r="BB209" i="1"/>
  <c r="BA209" i="1"/>
  <c r="AZ209" i="1"/>
  <c r="BC208" i="1"/>
  <c r="BD208" i="1" s="1"/>
  <c r="BB208" i="1"/>
  <c r="BA208" i="1"/>
  <c r="AZ208" i="1"/>
  <c r="BC207" i="1"/>
  <c r="BB207" i="1"/>
  <c r="BA207" i="1"/>
  <c r="AZ207" i="1"/>
  <c r="BC206" i="1"/>
  <c r="BD206" i="1" s="1"/>
  <c r="BB206" i="1"/>
  <c r="BA206" i="1"/>
  <c r="AZ206" i="1"/>
  <c r="BC205" i="1"/>
  <c r="BD205" i="1" s="1"/>
  <c r="BB205" i="1"/>
  <c r="BA205" i="1"/>
  <c r="AZ205" i="1"/>
  <c r="BC204" i="1"/>
  <c r="BB204" i="1"/>
  <c r="BD204" i="1" s="1"/>
  <c r="BA204" i="1"/>
  <c r="AZ204" i="1"/>
  <c r="BD203" i="1"/>
  <c r="BC203" i="1"/>
  <c r="BA203" i="1"/>
  <c r="AZ203" i="1"/>
  <c r="AX203" i="1"/>
  <c r="BB203" i="1" s="1"/>
  <c r="BD200" i="1"/>
  <c r="BC200" i="1"/>
  <c r="BB200" i="1"/>
  <c r="BA200" i="1"/>
  <c r="AZ200" i="1"/>
  <c r="AY487" i="1"/>
  <c r="AX487" i="1"/>
  <c r="AW487" i="1"/>
  <c r="BC196" i="1"/>
  <c r="BB196" i="1"/>
  <c r="BA196" i="1"/>
  <c r="AZ196" i="1"/>
  <c r="BC195" i="1"/>
  <c r="BD195" i="1" s="1"/>
  <c r="BB195" i="1"/>
  <c r="BA195" i="1"/>
  <c r="AZ195" i="1"/>
  <c r="BD194" i="1"/>
  <c r="BC194" i="1"/>
  <c r="BB194" i="1"/>
  <c r="BA194" i="1"/>
  <c r="AZ194" i="1"/>
  <c r="BC193" i="1"/>
  <c r="BB193" i="1"/>
  <c r="BA193" i="1"/>
  <c r="AZ193" i="1"/>
  <c r="BD191" i="1"/>
  <c r="BC191" i="1"/>
  <c r="BB191" i="1"/>
  <c r="BA191" i="1"/>
  <c r="AZ191" i="1"/>
  <c r="BD189" i="1"/>
  <c r="AY183" i="1"/>
  <c r="BC187" i="1"/>
  <c r="BD187" i="1" s="1"/>
  <c r="BB187" i="1"/>
  <c r="BA187" i="1"/>
  <c r="AZ187" i="1"/>
  <c r="BD186" i="1"/>
  <c r="BC186" i="1"/>
  <c r="BB186" i="1"/>
  <c r="BA186" i="1"/>
  <c r="AZ186" i="1"/>
  <c r="BC185" i="1"/>
  <c r="BD185" i="1" s="1"/>
  <c r="BB185" i="1"/>
  <c r="BA185" i="1"/>
  <c r="AZ185" i="1"/>
  <c r="BC184" i="1"/>
  <c r="BB184" i="1"/>
  <c r="BB486" i="1" s="1"/>
  <c r="BA184" i="1"/>
  <c r="AZ184" i="1"/>
  <c r="AY485" i="1"/>
  <c r="BC178" i="1"/>
  <c r="BD178" i="1" s="1"/>
  <c r="BB178" i="1"/>
  <c r="BA178" i="1"/>
  <c r="AZ178" i="1"/>
  <c r="BD177" i="1"/>
  <c r="BC177" i="1"/>
  <c r="BB177" i="1"/>
  <c r="BA177" i="1"/>
  <c r="AZ177" i="1"/>
  <c r="BC176" i="1"/>
  <c r="BD176" i="1" s="1"/>
  <c r="BB176" i="1"/>
  <c r="BA176" i="1"/>
  <c r="AZ176" i="1"/>
  <c r="BC175" i="1"/>
  <c r="BB175" i="1"/>
  <c r="BA175" i="1"/>
  <c r="AZ175" i="1"/>
  <c r="BD173" i="1"/>
  <c r="BC173" i="1"/>
  <c r="BB173" i="1"/>
  <c r="BA173" i="1"/>
  <c r="AZ173" i="1"/>
  <c r="AX484" i="1"/>
  <c r="AW484" i="1"/>
  <c r="BC169" i="1"/>
  <c r="BD169" i="1" s="1"/>
  <c r="BB169" i="1"/>
  <c r="BA169" i="1"/>
  <c r="AZ169" i="1"/>
  <c r="BC168" i="1"/>
  <c r="BD168" i="1" s="1"/>
  <c r="BB168" i="1"/>
  <c r="BA168" i="1"/>
  <c r="AZ168" i="1"/>
  <c r="BC167" i="1"/>
  <c r="BB167" i="1"/>
  <c r="BA167" i="1"/>
  <c r="BD167" i="1" s="1"/>
  <c r="AZ167" i="1"/>
  <c r="BC166" i="1"/>
  <c r="BB166" i="1"/>
  <c r="BA166" i="1"/>
  <c r="AZ166" i="1"/>
  <c r="BC164" i="1"/>
  <c r="BB164" i="1"/>
  <c r="BA164" i="1"/>
  <c r="BD164" i="1" s="1"/>
  <c r="AZ164" i="1"/>
  <c r="AY483" i="1"/>
  <c r="BC160" i="1"/>
  <c r="BD160" i="1" s="1"/>
  <c r="BB160" i="1"/>
  <c r="BA160" i="1"/>
  <c r="AZ160" i="1"/>
  <c r="BC159" i="1"/>
  <c r="BC158" i="1"/>
  <c r="BB158" i="1"/>
  <c r="BA158" i="1"/>
  <c r="AZ158" i="1"/>
  <c r="BC157" i="1"/>
  <c r="BC155" i="1"/>
  <c r="BD155" i="1" s="1"/>
  <c r="BB155" i="1"/>
  <c r="BA155" i="1"/>
  <c r="AZ155" i="1"/>
  <c r="AW482" i="1"/>
  <c r="BC151" i="1"/>
  <c r="BB151" i="1"/>
  <c r="BA151" i="1"/>
  <c r="BD151" i="1" s="1"/>
  <c r="AZ151" i="1"/>
  <c r="BD150" i="1"/>
  <c r="BC150" i="1"/>
  <c r="BB150" i="1"/>
  <c r="BA150" i="1"/>
  <c r="AZ150" i="1"/>
  <c r="BD149" i="1"/>
  <c r="BC149" i="1"/>
  <c r="BB149" i="1"/>
  <c r="BA149" i="1"/>
  <c r="AZ149" i="1"/>
  <c r="BD148" i="1"/>
  <c r="BC148" i="1"/>
  <c r="BB148" i="1"/>
  <c r="BA148" i="1"/>
  <c r="AZ148" i="1"/>
  <c r="BC146" i="1"/>
  <c r="BD146" i="1" s="1"/>
  <c r="BB146" i="1"/>
  <c r="BA146" i="1"/>
  <c r="AZ146" i="1"/>
  <c r="AZ145" i="1"/>
  <c r="AY138" i="1"/>
  <c r="BD143" i="1"/>
  <c r="AZ143" i="1"/>
  <c r="BC142" i="1"/>
  <c r="BB142" i="1"/>
  <c r="BA142" i="1"/>
  <c r="BD142" i="1" s="1"/>
  <c r="AZ142" i="1"/>
  <c r="BC141" i="1"/>
  <c r="BB141" i="1"/>
  <c r="BA141" i="1"/>
  <c r="AZ141" i="1"/>
  <c r="BC140" i="1"/>
  <c r="BB140" i="1"/>
  <c r="BA140" i="1"/>
  <c r="AZ140" i="1"/>
  <c r="BC139" i="1"/>
  <c r="BB139" i="1"/>
  <c r="BA139" i="1"/>
  <c r="AZ139" i="1"/>
  <c r="AX138" i="1"/>
  <c r="BC137" i="1"/>
  <c r="BD137" i="1" s="1"/>
  <c r="BB137" i="1"/>
  <c r="BA137" i="1"/>
  <c r="AZ137" i="1"/>
  <c r="AX129" i="1"/>
  <c r="AZ135" i="1"/>
  <c r="AW480" i="1"/>
  <c r="BC133" i="1"/>
  <c r="BB133" i="1"/>
  <c r="BA133" i="1"/>
  <c r="AZ133" i="1"/>
  <c r="BC132" i="1"/>
  <c r="BA132" i="1"/>
  <c r="AZ132" i="1"/>
  <c r="BC131" i="1"/>
  <c r="BB131" i="1"/>
  <c r="BA131" i="1"/>
  <c r="AZ131" i="1"/>
  <c r="BC130" i="1"/>
  <c r="BB130" i="1"/>
  <c r="BA130" i="1"/>
  <c r="AZ130" i="1"/>
  <c r="AW129" i="1"/>
  <c r="BC128" i="1"/>
  <c r="BB128" i="1"/>
  <c r="BA128" i="1"/>
  <c r="BD128" i="1" s="1"/>
  <c r="AZ128" i="1"/>
  <c r="AY479" i="1"/>
  <c r="BD124" i="1"/>
  <c r="BC124" i="1"/>
  <c r="BB124" i="1"/>
  <c r="BA124" i="1"/>
  <c r="AZ124" i="1"/>
  <c r="BC123" i="1"/>
  <c r="BD123" i="1" s="1"/>
  <c r="BB123" i="1"/>
  <c r="BA123" i="1"/>
  <c r="AZ123" i="1"/>
  <c r="BD122" i="1"/>
  <c r="BC122" i="1"/>
  <c r="BB122" i="1"/>
  <c r="BA122" i="1"/>
  <c r="AZ122" i="1"/>
  <c r="BC121" i="1"/>
  <c r="BB121" i="1"/>
  <c r="BA121" i="1"/>
  <c r="AZ121" i="1"/>
  <c r="BD119" i="1"/>
  <c r="BC119" i="1"/>
  <c r="BB119" i="1"/>
  <c r="BA119" i="1"/>
  <c r="AZ119" i="1"/>
  <c r="BD117" i="1"/>
  <c r="AY478" i="1"/>
  <c r="AW478" i="1"/>
  <c r="BC115" i="1"/>
  <c r="BB115" i="1"/>
  <c r="BA115" i="1"/>
  <c r="AZ115" i="1"/>
  <c r="BC114" i="1"/>
  <c r="BD114" i="1" s="1"/>
  <c r="BB114" i="1"/>
  <c r="BA114" i="1"/>
  <c r="AZ114" i="1"/>
  <c r="BC113" i="1"/>
  <c r="BB113" i="1"/>
  <c r="BA113" i="1"/>
  <c r="BD113" i="1" s="1"/>
  <c r="AZ113" i="1"/>
  <c r="BD112" i="1"/>
  <c r="BC112" i="1"/>
  <c r="BB112" i="1"/>
  <c r="BA112" i="1"/>
  <c r="AZ112" i="1"/>
  <c r="BC110" i="1"/>
  <c r="BB110" i="1"/>
  <c r="BA110" i="1"/>
  <c r="BD110" i="1" s="1"/>
  <c r="AZ110" i="1"/>
  <c r="AY110" i="1"/>
  <c r="AX110" i="1"/>
  <c r="AW110" i="1"/>
  <c r="AY477" i="1"/>
  <c r="AX477" i="1"/>
  <c r="AW477" i="1"/>
  <c r="BC106" i="1"/>
  <c r="BB106" i="1"/>
  <c r="BA106" i="1"/>
  <c r="AZ106" i="1"/>
  <c r="BC105" i="1"/>
  <c r="BD105" i="1" s="1"/>
  <c r="BB105" i="1"/>
  <c r="BA105" i="1"/>
  <c r="AZ105" i="1"/>
  <c r="BC104" i="1"/>
  <c r="BB104" i="1"/>
  <c r="BA104" i="1"/>
  <c r="BD104" i="1" s="1"/>
  <c r="AZ104" i="1"/>
  <c r="BD103" i="1"/>
  <c r="BC103" i="1"/>
  <c r="BB103" i="1"/>
  <c r="BA103" i="1"/>
  <c r="AZ103" i="1"/>
  <c r="AY476" i="1"/>
  <c r="AX476" i="1"/>
  <c r="AW476" i="1"/>
  <c r="BC97" i="1"/>
  <c r="BB97" i="1"/>
  <c r="BA97" i="1"/>
  <c r="AZ97" i="1"/>
  <c r="BC96" i="1"/>
  <c r="BB96" i="1"/>
  <c r="BA96" i="1"/>
  <c r="AZ96" i="1"/>
  <c r="BC95" i="1"/>
  <c r="BB95" i="1"/>
  <c r="BA95" i="1"/>
  <c r="BD95" i="1" s="1"/>
  <c r="AZ95" i="1"/>
  <c r="BD94" i="1"/>
  <c r="BC94" i="1"/>
  <c r="BB94" i="1"/>
  <c r="BA94" i="1"/>
  <c r="AZ94" i="1"/>
  <c r="BC475" i="1"/>
  <c r="AY475" i="1"/>
  <c r="AW475" i="1"/>
  <c r="BC88" i="1"/>
  <c r="BB88" i="1"/>
  <c r="BA88" i="1"/>
  <c r="AZ88" i="1"/>
  <c r="BC87" i="1"/>
  <c r="BB87" i="1"/>
  <c r="BA87" i="1"/>
  <c r="AZ87" i="1"/>
  <c r="BC86" i="1"/>
  <c r="BB86" i="1"/>
  <c r="BA86" i="1"/>
  <c r="AZ86" i="1"/>
  <c r="BC85" i="1"/>
  <c r="BB85" i="1"/>
  <c r="BA85" i="1"/>
  <c r="AZ85" i="1"/>
  <c r="BC83" i="1"/>
  <c r="BB83" i="1"/>
  <c r="BA83" i="1"/>
  <c r="AZ83" i="1"/>
  <c r="AW474" i="1"/>
  <c r="BC79" i="1"/>
  <c r="BB79" i="1"/>
  <c r="BA79" i="1"/>
  <c r="BD79" i="1" s="1"/>
  <c r="AZ79" i="1"/>
  <c r="BD78" i="1"/>
  <c r="BC78" i="1"/>
  <c r="BB78" i="1"/>
  <c r="BA78" i="1"/>
  <c r="AZ78" i="1"/>
  <c r="BC77" i="1"/>
  <c r="BD77" i="1" s="1"/>
  <c r="BB77" i="1"/>
  <c r="BA77" i="1"/>
  <c r="AZ77" i="1"/>
  <c r="BC76" i="1"/>
  <c r="BD76" i="1" s="1"/>
  <c r="BB76" i="1"/>
  <c r="BB474" i="1" s="1"/>
  <c r="BA76" i="1"/>
  <c r="AZ76" i="1"/>
  <c r="BD74" i="1"/>
  <c r="BC74" i="1"/>
  <c r="BB74" i="1"/>
  <c r="BA74" i="1"/>
  <c r="AZ74" i="1"/>
  <c r="AY473" i="1"/>
  <c r="AX473" i="1"/>
  <c r="AW473" i="1"/>
  <c r="BC70" i="1"/>
  <c r="BD70" i="1" s="1"/>
  <c r="BB70" i="1"/>
  <c r="BA70" i="1"/>
  <c r="AZ70" i="1"/>
  <c r="BC69" i="1"/>
  <c r="BB69" i="1"/>
  <c r="BA69" i="1"/>
  <c r="AZ69" i="1"/>
  <c r="BC68" i="1"/>
  <c r="BD68" i="1" s="1"/>
  <c r="BB68" i="1"/>
  <c r="BA68" i="1"/>
  <c r="AZ68" i="1"/>
  <c r="BC67" i="1"/>
  <c r="BB67" i="1"/>
  <c r="BA67" i="1"/>
  <c r="AZ67" i="1"/>
  <c r="AX66" i="1"/>
  <c r="BC65" i="1"/>
  <c r="BD65" i="1" s="1"/>
  <c r="BB65" i="1"/>
  <c r="BA65" i="1"/>
  <c r="AZ65" i="1"/>
  <c r="AY57" i="1"/>
  <c r="BD62" i="1"/>
  <c r="AZ62" i="1"/>
  <c r="BC61" i="1"/>
  <c r="BB61" i="1"/>
  <c r="BA61" i="1"/>
  <c r="AZ61" i="1"/>
  <c r="BD60" i="1"/>
  <c r="BC60" i="1"/>
  <c r="BB60" i="1"/>
  <c r="BA60" i="1"/>
  <c r="AZ60" i="1"/>
  <c r="BC59" i="1"/>
  <c r="BD59" i="1" s="1"/>
  <c r="BB59" i="1"/>
  <c r="BA59" i="1"/>
  <c r="AZ59" i="1"/>
  <c r="BC58" i="1"/>
  <c r="BD58" i="1" s="1"/>
  <c r="BB58" i="1"/>
  <c r="BB472" i="1" s="1"/>
  <c r="BA58" i="1"/>
  <c r="AZ58" i="1"/>
  <c r="BC56" i="1"/>
  <c r="BD56" i="1" s="1"/>
  <c r="BB56" i="1"/>
  <c r="BA56" i="1"/>
  <c r="AZ56" i="1"/>
  <c r="BD55" i="1"/>
  <c r="BD53" i="1"/>
  <c r="AZ53" i="1"/>
  <c r="BD52" i="1"/>
  <c r="BC52" i="1"/>
  <c r="BB52" i="1"/>
  <c r="BA52" i="1"/>
  <c r="AZ52" i="1"/>
  <c r="BC51" i="1"/>
  <c r="BD51" i="1" s="1"/>
  <c r="BB51" i="1"/>
  <c r="BA51" i="1"/>
  <c r="AZ51" i="1"/>
  <c r="BC50" i="1"/>
  <c r="BB50" i="1"/>
  <c r="BD50" i="1" s="1"/>
  <c r="BA50" i="1"/>
  <c r="AZ50" i="1"/>
  <c r="BC49" i="1"/>
  <c r="BB49" i="1"/>
  <c r="BA49" i="1"/>
  <c r="BA471" i="1" s="1"/>
  <c r="AZ49" i="1"/>
  <c r="AZ471" i="1" s="1"/>
  <c r="BD47" i="1"/>
  <c r="BC47" i="1"/>
  <c r="BB47" i="1"/>
  <c r="BA47" i="1"/>
  <c r="AZ47" i="1"/>
  <c r="BD44" i="1"/>
  <c r="AZ44" i="1"/>
  <c r="BC43" i="1"/>
  <c r="BD43" i="1" s="1"/>
  <c r="BB43" i="1"/>
  <c r="BA43" i="1"/>
  <c r="AZ43" i="1"/>
  <c r="BC42" i="1"/>
  <c r="BB42" i="1"/>
  <c r="BD42" i="1" s="1"/>
  <c r="BA42" i="1"/>
  <c r="AZ42" i="1"/>
  <c r="BC41" i="1"/>
  <c r="BB41" i="1"/>
  <c r="BA41" i="1"/>
  <c r="AZ41" i="1"/>
  <c r="BD40" i="1"/>
  <c r="BC40" i="1"/>
  <c r="BB40" i="1"/>
  <c r="BA40" i="1"/>
  <c r="AZ40" i="1"/>
  <c r="AZ470" i="1" s="1"/>
  <c r="BD38" i="1"/>
  <c r="BC38" i="1"/>
  <c r="BB38" i="1"/>
  <c r="BA38" i="1"/>
  <c r="AZ38" i="1"/>
  <c r="BD36" i="1"/>
  <c r="BD35" i="1"/>
  <c r="AZ35" i="1"/>
  <c r="BC34" i="1"/>
  <c r="BD34" i="1" s="1"/>
  <c r="BB34" i="1"/>
  <c r="BA34" i="1"/>
  <c r="AZ34" i="1"/>
  <c r="BC33" i="1"/>
  <c r="BD33" i="1" s="1"/>
  <c r="BB33" i="1"/>
  <c r="BA33" i="1"/>
  <c r="AZ33" i="1"/>
  <c r="BC32" i="1"/>
  <c r="BB32" i="1"/>
  <c r="BD32" i="1" s="1"/>
  <c r="BA32" i="1"/>
  <c r="AZ32" i="1"/>
  <c r="BC31" i="1"/>
  <c r="BB31" i="1"/>
  <c r="BA31" i="1"/>
  <c r="AZ31" i="1"/>
  <c r="AZ469" i="1" s="1"/>
  <c r="BC29" i="1"/>
  <c r="BB29" i="1"/>
  <c r="BD29" i="1" s="1"/>
  <c r="BA29" i="1"/>
  <c r="AZ29" i="1"/>
  <c r="AY468" i="1"/>
  <c r="AX468" i="1"/>
  <c r="AW468" i="1"/>
  <c r="BC25" i="1"/>
  <c r="BD25" i="1" s="1"/>
  <c r="BB25" i="1"/>
  <c r="BA25" i="1"/>
  <c r="AZ25" i="1"/>
  <c r="BC24" i="1"/>
  <c r="BB24" i="1"/>
  <c r="BA24" i="1"/>
  <c r="AZ24" i="1"/>
  <c r="BD23" i="1"/>
  <c r="BC23" i="1"/>
  <c r="BB23" i="1"/>
  <c r="BA23" i="1"/>
  <c r="AZ23" i="1"/>
  <c r="BC22" i="1"/>
  <c r="BB22" i="1"/>
  <c r="BA22" i="1"/>
  <c r="AZ22" i="1"/>
  <c r="BD20" i="1"/>
  <c r="AZ20" i="1"/>
  <c r="BD19" i="1"/>
  <c r="AZ19" i="1"/>
  <c r="BD14" i="1"/>
  <c r="BC14" i="1"/>
  <c r="BB14" i="1"/>
  <c r="BA14" i="1"/>
  <c r="AZ14" i="1"/>
  <c r="BC13" i="1"/>
  <c r="BB13" i="1"/>
  <c r="BA13" i="1"/>
  <c r="AZ13" i="1"/>
  <c r="BC12" i="1"/>
  <c r="BD12" i="1" s="1"/>
  <c r="BB12" i="1"/>
  <c r="BA12" i="1"/>
  <c r="AZ12" i="1"/>
  <c r="BC11" i="1"/>
  <c r="BB11" i="1"/>
  <c r="BA11" i="1"/>
  <c r="AZ11" i="1"/>
  <c r="AZ109" i="1" l="1"/>
  <c r="AZ82" i="1"/>
  <c r="BD127" i="1"/>
  <c r="BD17" i="1"/>
  <c r="AZ28" i="1"/>
  <c r="AZ153" i="1"/>
  <c r="BA479" i="1"/>
  <c r="BD248" i="1"/>
  <c r="AZ362" i="1"/>
  <c r="BD362" i="1"/>
  <c r="BD136" i="1"/>
  <c r="BD163" i="1"/>
  <c r="BD179" i="1"/>
  <c r="AZ307" i="1"/>
  <c r="AZ54" i="1"/>
  <c r="BD73" i="1"/>
  <c r="BD258" i="1"/>
  <c r="BD82" i="1"/>
  <c r="AZ256" i="1"/>
  <c r="BD54" i="1"/>
  <c r="AZ91" i="1"/>
  <c r="BD170" i="1"/>
  <c r="AZ16" i="1"/>
  <c r="BD63" i="1"/>
  <c r="AZ127" i="1"/>
  <c r="AZ162" i="1"/>
  <c r="BD267" i="1"/>
  <c r="AW370" i="1"/>
  <c r="AZ361" i="1"/>
  <c r="BD26" i="1"/>
  <c r="BD80" i="1"/>
  <c r="BD81" i="1"/>
  <c r="BD152" i="1"/>
  <c r="BD154" i="1"/>
  <c r="AZ181" i="1"/>
  <c r="AZ298" i="1"/>
  <c r="BD308" i="1"/>
  <c r="BD328" i="1"/>
  <c r="AX370" i="1"/>
  <c r="AZ55" i="1"/>
  <c r="AZ81" i="1"/>
  <c r="BD278" i="1"/>
  <c r="AZ375" i="1"/>
  <c r="BD90" i="1"/>
  <c r="AZ100" i="1"/>
  <c r="AZ144" i="1"/>
  <c r="AZ277" i="1"/>
  <c r="AZ288" i="1"/>
  <c r="BD266" i="1"/>
  <c r="AY84" i="1"/>
  <c r="BD188" i="1"/>
  <c r="AX84" i="1"/>
  <c r="BD27" i="1"/>
  <c r="AX48" i="1"/>
  <c r="AZ63" i="1"/>
  <c r="BD247" i="1"/>
  <c r="AZ257" i="1"/>
  <c r="AY301" i="1"/>
  <c r="AY30" i="1"/>
  <c r="BD72" i="1"/>
  <c r="BD108" i="1"/>
  <c r="AZ126" i="1"/>
  <c r="BD153" i="1"/>
  <c r="BD171" i="1"/>
  <c r="AW271" i="1"/>
  <c r="BD99" i="1"/>
  <c r="BD135" i="1"/>
  <c r="BD144" i="1"/>
  <c r="AZ180" i="1"/>
  <c r="BD198" i="1"/>
  <c r="BD257" i="1"/>
  <c r="BD297" i="1"/>
  <c r="AX301" i="1"/>
  <c r="AY165" i="1"/>
  <c r="AX251" i="1"/>
  <c r="AZ327" i="1"/>
  <c r="BD375" i="1"/>
  <c r="AZ172" i="1"/>
  <c r="BD238" i="1"/>
  <c r="AZ17" i="1"/>
  <c r="AZ163" i="1"/>
  <c r="BD288" i="1"/>
  <c r="AZ37" i="1"/>
  <c r="BD109" i="1"/>
  <c r="AZ268" i="1"/>
  <c r="BD298" i="1"/>
  <c r="BD190" i="1"/>
  <c r="BD37" i="1"/>
  <c r="BD46" i="1"/>
  <c r="AZ64" i="1"/>
  <c r="BD118" i="1"/>
  <c r="BD145" i="1"/>
  <c r="BA360" i="1"/>
  <c r="BD181" i="1"/>
  <c r="BD28" i="1"/>
  <c r="BD64" i="1"/>
  <c r="AZ118" i="1"/>
  <c r="AZ136" i="1"/>
  <c r="AZ154" i="1"/>
  <c r="AZ217" i="1"/>
  <c r="BD268" i="1"/>
  <c r="AZ278" i="1"/>
  <c r="BD41" i="1"/>
  <c r="AZ99" i="1"/>
  <c r="BD182" i="1"/>
  <c r="AZ198" i="1"/>
  <c r="AW48" i="1"/>
  <c r="AW66" i="1"/>
  <c r="AW75" i="1"/>
  <c r="BD126" i="1"/>
  <c r="AW231" i="1"/>
  <c r="AZ231" i="1" s="1"/>
  <c r="BD307" i="1"/>
  <c r="BD358" i="1"/>
  <c r="AZ90" i="1"/>
  <c r="AZ216" i="1"/>
  <c r="AW30" i="1"/>
  <c r="AW39" i="1"/>
  <c r="AY48" i="1"/>
  <c r="AX57" i="1"/>
  <c r="AW301" i="1"/>
  <c r="AX321" i="1"/>
  <c r="BD218" i="1"/>
  <c r="AZ27" i="1"/>
  <c r="AZ36" i="1"/>
  <c r="AX39" i="1"/>
  <c r="AZ189" i="1"/>
  <c r="AZ218" i="1"/>
  <c r="AZ227" i="1"/>
  <c r="AZ247" i="1"/>
  <c r="AZ259" i="1"/>
  <c r="BD279" i="1"/>
  <c r="BD45" i="1"/>
  <c r="BD180" i="1"/>
  <c r="AZ237" i="1"/>
  <c r="AZ45" i="1"/>
  <c r="AX93" i="1"/>
  <c r="AZ98" i="1"/>
  <c r="BC468" i="1"/>
  <c r="BD197" i="1"/>
  <c r="AY251" i="1"/>
  <c r="AW261" i="1"/>
  <c r="BD333" i="1"/>
  <c r="AY367" i="1"/>
  <c r="AY241" i="1"/>
  <c r="AZ101" i="1"/>
  <c r="BD92" i="1"/>
  <c r="BD259" i="1"/>
  <c r="AZ92" i="1"/>
  <c r="BD101" i="1"/>
  <c r="BD249" i="1"/>
  <c r="BA216" i="1"/>
  <c r="BA365" i="1" s="1"/>
  <c r="AW366" i="1"/>
  <c r="AY365" i="1"/>
  <c r="BD24" i="1"/>
  <c r="AZ89" i="1"/>
  <c r="BD15" i="1"/>
  <c r="BD89" i="1"/>
  <c r="AW102" i="1"/>
  <c r="BD125" i="1"/>
  <c r="AW10" i="1"/>
  <c r="AW21" i="1"/>
  <c r="AX102" i="1"/>
  <c r="AW111" i="1"/>
  <c r="AY174" i="1"/>
  <c r="AZ197" i="1"/>
  <c r="AW241" i="1"/>
  <c r="BB271" i="1"/>
  <c r="AZ71" i="1"/>
  <c r="AZ473" i="1" s="1"/>
  <c r="AY66" i="1"/>
  <c r="AW84" i="1"/>
  <c r="BD98" i="1"/>
  <c r="BD476" i="1" s="1"/>
  <c r="BD107" i="1"/>
  <c r="BB479" i="1"/>
  <c r="BB482" i="1"/>
  <c r="AX192" i="1"/>
  <c r="BD276" i="1"/>
  <c r="BD336" i="1"/>
  <c r="BB468" i="1"/>
  <c r="AW93" i="1"/>
  <c r="AY120" i="1"/>
  <c r="BC482" i="1"/>
  <c r="BB485" i="1"/>
  <c r="AY192" i="1"/>
  <c r="BC271" i="1"/>
  <c r="BD482" i="1"/>
  <c r="AW165" i="1"/>
  <c r="AX261" i="1"/>
  <c r="AX331" i="1"/>
  <c r="BD334" i="1"/>
  <c r="BC331" i="1"/>
  <c r="AZ336" i="1"/>
  <c r="AY352" i="1"/>
  <c r="BD244" i="1"/>
  <c r="BD158" i="1"/>
  <c r="AZ481" i="1"/>
  <c r="BD474" i="1"/>
  <c r="BC479" i="1"/>
  <c r="BD121" i="1"/>
  <c r="AX483" i="1"/>
  <c r="AZ157" i="1"/>
  <c r="AX341" i="1"/>
  <c r="BB157" i="1"/>
  <c r="BB467" i="1"/>
  <c r="AZ72" i="1"/>
  <c r="AY474" i="1"/>
  <c r="AY75" i="1"/>
  <c r="AZ80" i="1"/>
  <c r="AZ474" i="1" s="1"/>
  <c r="BA481" i="1"/>
  <c r="BD139" i="1"/>
  <c r="AZ159" i="1"/>
  <c r="AX345" i="1"/>
  <c r="BD318" i="1"/>
  <c r="BC360" i="1"/>
  <c r="BB357" i="1"/>
  <c r="AY10" i="1"/>
  <c r="AX30" i="1"/>
  <c r="BD470" i="1"/>
  <c r="AW57" i="1"/>
  <c r="BA473" i="1"/>
  <c r="BD67" i="1"/>
  <c r="AX479" i="1"/>
  <c r="AX120" i="1"/>
  <c r="BA480" i="1"/>
  <c r="BD130" i="1"/>
  <c r="AY480" i="1"/>
  <c r="AZ134" i="1"/>
  <c r="AZ480" i="1" s="1"/>
  <c r="BD141" i="1"/>
  <c r="BC481" i="1"/>
  <c r="AW483" i="1"/>
  <c r="AW341" i="1"/>
  <c r="BA157" i="1"/>
  <c r="AY156" i="1"/>
  <c r="AX165" i="1"/>
  <c r="AW486" i="1"/>
  <c r="AW183" i="1"/>
  <c r="BA488" i="1"/>
  <c r="BA351" i="1"/>
  <c r="BD214" i="1"/>
  <c r="BC212" i="1"/>
  <c r="BD303" i="1"/>
  <c r="AZ343" i="1"/>
  <c r="BA467" i="1"/>
  <c r="AX474" i="1"/>
  <c r="AX75" i="1"/>
  <c r="AX486" i="1"/>
  <c r="AX183" i="1"/>
  <c r="BB212" i="1"/>
  <c r="BD213" i="1"/>
  <c r="AX241" i="1"/>
  <c r="AZ284" i="1"/>
  <c r="BD88" i="1"/>
  <c r="AY93" i="1"/>
  <c r="AZ108" i="1"/>
  <c r="BD133" i="1"/>
  <c r="BD140" i="1"/>
  <c r="BD199" i="1"/>
  <c r="AZ266" i="1"/>
  <c r="AZ289" i="1"/>
  <c r="BC467" i="1"/>
  <c r="AX467" i="1"/>
  <c r="BD18" i="1"/>
  <c r="AX21" i="1"/>
  <c r="AZ26" i="1"/>
  <c r="AZ468" i="1" s="1"/>
  <c r="BB469" i="1"/>
  <c r="AY39" i="1"/>
  <c r="BA470" i="1"/>
  <c r="AZ73" i="1"/>
  <c r="BD97" i="1"/>
  <c r="AY102" i="1"/>
  <c r="AZ117" i="1"/>
  <c r="AY129" i="1"/>
  <c r="BD134" i="1"/>
  <c r="AW156" i="1"/>
  <c r="BB159" i="1"/>
  <c r="BD161" i="1"/>
  <c r="AW485" i="1"/>
  <c r="AW174" i="1"/>
  <c r="AZ190" i="1"/>
  <c r="AW192" i="1"/>
  <c r="AZ199" i="1"/>
  <c r="AX488" i="1"/>
  <c r="AX351" i="1"/>
  <c r="AX201" i="1"/>
  <c r="BD223" i="1"/>
  <c r="AX221" i="1"/>
  <c r="AZ238" i="1"/>
  <c r="BB284" i="1"/>
  <c r="AW357" i="1"/>
  <c r="AW311" i="1"/>
  <c r="AW360" i="1"/>
  <c r="AZ318" i="1"/>
  <c r="AY321" i="1"/>
  <c r="AZ328" i="1"/>
  <c r="BD359" i="1"/>
  <c r="BD11" i="1"/>
  <c r="AY467" i="1"/>
  <c r="AY21" i="1"/>
  <c r="BC469" i="1"/>
  <c r="BB470" i="1"/>
  <c r="AZ46" i="1"/>
  <c r="BC471" i="1"/>
  <c r="BD49" i="1"/>
  <c r="BD471" i="1" s="1"/>
  <c r="BD69" i="1"/>
  <c r="BD71" i="1"/>
  <c r="AZ475" i="1"/>
  <c r="BD87" i="1"/>
  <c r="BD91" i="1"/>
  <c r="BD106" i="1"/>
  <c r="BD477" i="1" s="1"/>
  <c r="AY111" i="1"/>
  <c r="AW138" i="1"/>
  <c r="AZ138" i="1" s="1"/>
  <c r="AX482" i="1"/>
  <c r="AX147" i="1"/>
  <c r="AX156" i="1"/>
  <c r="AX485" i="1"/>
  <c r="AX174" i="1"/>
  <c r="AY202" i="1"/>
  <c r="AZ212" i="1"/>
  <c r="BD222" i="1"/>
  <c r="AX357" i="1"/>
  <c r="BD13" i="1"/>
  <c r="AW467" i="1"/>
  <c r="BD22" i="1"/>
  <c r="BD468" i="1" s="1"/>
  <c r="BA469" i="1"/>
  <c r="BC472" i="1"/>
  <c r="BC474" i="1"/>
  <c r="AZ107" i="1"/>
  <c r="AZ477" i="1" s="1"/>
  <c r="AX480" i="1"/>
  <c r="BB132" i="1"/>
  <c r="BD132" i="1" s="1"/>
  <c r="AY484" i="1"/>
  <c r="AZ170" i="1"/>
  <c r="AZ484" i="1" s="1"/>
  <c r="AZ188" i="1"/>
  <c r="AZ486" i="1" s="1"/>
  <c r="AW488" i="1"/>
  <c r="AW351" i="1"/>
  <c r="AW201" i="1"/>
  <c r="AX10" i="1"/>
  <c r="AZ15" i="1"/>
  <c r="BD16" i="1"/>
  <c r="AZ18" i="1"/>
  <c r="BA468" i="1"/>
  <c r="BD31" i="1"/>
  <c r="BD469" i="1" s="1"/>
  <c r="BC470" i="1"/>
  <c r="AZ472" i="1"/>
  <c r="BD61" i="1"/>
  <c r="BD472" i="1" s="1"/>
  <c r="BD83" i="1"/>
  <c r="BA475" i="1"/>
  <c r="BD85" i="1"/>
  <c r="BD86" i="1"/>
  <c r="AZ476" i="1"/>
  <c r="BD96" i="1"/>
  <c r="BD100" i="1"/>
  <c r="BD115" i="1"/>
  <c r="AW479" i="1"/>
  <c r="AW120" i="1"/>
  <c r="BD131" i="1"/>
  <c r="AY482" i="1"/>
  <c r="AY147" i="1"/>
  <c r="AZ152" i="1"/>
  <c r="AZ482" i="1" s="1"/>
  <c r="BC487" i="1"/>
  <c r="BD193" i="1"/>
  <c r="BD245" i="1"/>
  <c r="BC353" i="1"/>
  <c r="BB360" i="1"/>
  <c r="BD255" i="1"/>
  <c r="AZ297" i="1"/>
  <c r="AW291" i="1"/>
  <c r="BD299" i="1"/>
  <c r="BB471" i="1"/>
  <c r="BB473" i="1"/>
  <c r="BB475" i="1"/>
  <c r="BA476" i="1"/>
  <c r="BA477" i="1"/>
  <c r="BA478" i="1"/>
  <c r="BC484" i="1"/>
  <c r="BD172" i="1"/>
  <c r="BC485" i="1"/>
  <c r="BD175" i="1"/>
  <c r="BC486" i="1"/>
  <c r="BD184" i="1"/>
  <c r="BD196" i="1"/>
  <c r="BD229" i="1"/>
  <c r="BD254" i="1"/>
  <c r="AZ279" i="1"/>
  <c r="BD287" i="1"/>
  <c r="AX366" i="1"/>
  <c r="BD302" i="1"/>
  <c r="BD312" i="1"/>
  <c r="BD327" i="1"/>
  <c r="AW367" i="1"/>
  <c r="AW363" i="1" s="1"/>
  <c r="AZ358" i="1"/>
  <c r="BD361" i="1"/>
  <c r="BB370" i="1"/>
  <c r="BA370" i="1"/>
  <c r="BC473" i="1"/>
  <c r="BB476" i="1"/>
  <c r="BB477" i="1"/>
  <c r="AZ125" i="1"/>
  <c r="AZ479" i="1" s="1"/>
  <c r="BC480" i="1"/>
  <c r="AW147" i="1"/>
  <c r="BA482" i="1"/>
  <c r="BC483" i="1"/>
  <c r="BD162" i="1"/>
  <c r="BD166" i="1"/>
  <c r="BD484" i="1" s="1"/>
  <c r="AZ171" i="1"/>
  <c r="AZ182" i="1"/>
  <c r="BD207" i="1"/>
  <c r="BC216" i="1"/>
  <c r="BD217" i="1"/>
  <c r="BD219" i="1"/>
  <c r="BD225" i="1"/>
  <c r="BD226" i="1"/>
  <c r="BD237" i="1"/>
  <c r="BA353" i="1"/>
  <c r="BA271" i="1"/>
  <c r="BD273" i="1"/>
  <c r="BA357" i="1"/>
  <c r="AZ332" i="1"/>
  <c r="AZ333" i="1"/>
  <c r="AZ350" i="1"/>
  <c r="AZ359" i="1"/>
  <c r="BA472" i="1"/>
  <c r="BA474" i="1"/>
  <c r="AX475" i="1"/>
  <c r="BC476" i="1"/>
  <c r="BC477" i="1"/>
  <c r="BC478" i="1"/>
  <c r="AW345" i="1"/>
  <c r="BA159" i="1"/>
  <c r="AZ487" i="1"/>
  <c r="AW353" i="1"/>
  <c r="BD227" i="1"/>
  <c r="AY366" i="1"/>
  <c r="AZ249" i="1"/>
  <c r="BB282" i="1"/>
  <c r="AZ282" i="1"/>
  <c r="AX281" i="1"/>
  <c r="AZ301" i="1"/>
  <c r="BB367" i="1"/>
  <c r="AX367" i="1"/>
  <c r="BA485" i="1"/>
  <c r="BA486" i="1"/>
  <c r="AZ228" i="1"/>
  <c r="AZ248" i="1"/>
  <c r="BD252" i="1"/>
  <c r="AZ287" i="1"/>
  <c r="AZ299" i="1"/>
  <c r="AZ308" i="1"/>
  <c r="BD317" i="1"/>
  <c r="BC367" i="1"/>
  <c r="AZ334" i="1"/>
  <c r="BC357" i="1"/>
  <c r="BD374" i="1"/>
  <c r="BB481" i="1"/>
  <c r="BA484" i="1"/>
  <c r="BA487" i="1"/>
  <c r="BD232" i="1"/>
  <c r="AY353" i="1"/>
  <c r="AZ258" i="1"/>
  <c r="AZ267" i="1"/>
  <c r="AX271" i="1"/>
  <c r="BD277" i="1"/>
  <c r="BD283" i="1"/>
  <c r="AX291" i="1"/>
  <c r="AY357" i="1"/>
  <c r="AX311" i="1"/>
  <c r="AX360" i="1"/>
  <c r="BD373" i="1"/>
  <c r="AY486" i="1"/>
  <c r="BB480" i="1"/>
  <c r="AZ161" i="1"/>
  <c r="BB484" i="1"/>
  <c r="AZ179" i="1"/>
  <c r="AZ485" i="1" s="1"/>
  <c r="BB487" i="1"/>
  <c r="BB202" i="1"/>
  <c r="BD211" i="1"/>
  <c r="AZ226" i="1"/>
  <c r="BD228" i="1"/>
  <c r="BD250" i="1"/>
  <c r="AW251" i="1"/>
  <c r="BD256" i="1"/>
  <c r="BD265" i="1"/>
  <c r="AY271" i="1"/>
  <c r="AZ276" i="1"/>
  <c r="AY281" i="1"/>
  <c r="AW281" i="1"/>
  <c r="AY291" i="1"/>
  <c r="AZ317" i="1"/>
  <c r="AY360" i="1"/>
  <c r="BD332" i="1"/>
  <c r="BA367" i="1"/>
  <c r="BD350" i="1"/>
  <c r="BD372" i="1"/>
  <c r="BC371" i="1"/>
  <c r="BD378" i="1"/>
  <c r="AY370" i="1"/>
  <c r="AW489" i="1"/>
  <c r="AZ365" i="1" l="1"/>
  <c r="BD486" i="1"/>
  <c r="AZ331" i="1"/>
  <c r="BD485" i="1"/>
  <c r="AZ48" i="1"/>
  <c r="AZ261" i="1"/>
  <c r="BD331" i="1"/>
  <c r="BC352" i="1"/>
  <c r="AZ84" i="1"/>
  <c r="AZ165" i="1"/>
  <c r="BD282" i="1"/>
  <c r="BD284" i="1"/>
  <c r="AZ66" i="1"/>
  <c r="BD159" i="1"/>
  <c r="BD481" i="1"/>
  <c r="AY220" i="1"/>
  <c r="AZ366" i="1"/>
  <c r="BD271" i="1"/>
  <c r="BA201" i="1"/>
  <c r="AW349" i="1"/>
  <c r="AW340" i="1" s="1"/>
  <c r="AZ467" i="1"/>
  <c r="BD367" i="1"/>
  <c r="BD479" i="1"/>
  <c r="AZ367" i="1"/>
  <c r="AZ352" i="1"/>
  <c r="AZ174" i="1"/>
  <c r="AY489" i="1"/>
  <c r="AZ345" i="1"/>
  <c r="BA483" i="1"/>
  <c r="AZ483" i="1"/>
  <c r="BD212" i="1"/>
  <c r="BC202" i="1"/>
  <c r="AZ251" i="1"/>
  <c r="AZ357" i="1"/>
  <c r="AZ183" i="1"/>
  <c r="AX220" i="1"/>
  <c r="AZ57" i="1"/>
  <c r="AZ120" i="1"/>
  <c r="BD360" i="1"/>
  <c r="BB483" i="1"/>
  <c r="BD157" i="1"/>
  <c r="BC370" i="1"/>
  <c r="BD371" i="1"/>
  <c r="AZ360" i="1"/>
  <c r="AZ281" i="1"/>
  <c r="AW356" i="1"/>
  <c r="AZ129" i="1"/>
  <c r="AZ341" i="1"/>
  <c r="AZ93" i="1"/>
  <c r="AW492" i="1"/>
  <c r="AZ271" i="1"/>
  <c r="BD475" i="1"/>
  <c r="AW490" i="1"/>
  <c r="BD467" i="1"/>
  <c r="AZ321" i="1"/>
  <c r="AZ10" i="1"/>
  <c r="AZ221" i="1"/>
  <c r="AX363" i="1"/>
  <c r="AX356" i="1" s="1"/>
  <c r="AY363" i="1"/>
  <c r="AY356" i="1" s="1"/>
  <c r="BD487" i="1"/>
  <c r="AY488" i="1"/>
  <c r="AY351" i="1"/>
  <c r="AY492" i="1" s="1"/>
  <c r="AY201" i="1"/>
  <c r="AZ202" i="1"/>
  <c r="AZ488" i="1" s="1"/>
  <c r="AZ30" i="1"/>
  <c r="AZ241" i="1"/>
  <c r="AW220" i="1"/>
  <c r="BA349" i="1"/>
  <c r="BD480" i="1"/>
  <c r="BC365" i="1"/>
  <c r="BD216" i="1"/>
  <c r="AZ147" i="1"/>
  <c r="AZ370" i="1"/>
  <c r="BB488" i="1"/>
  <c r="BB351" i="1"/>
  <c r="BB201" i="1"/>
  <c r="AZ291" i="1"/>
  <c r="AZ311" i="1"/>
  <c r="BD357" i="1"/>
  <c r="AX489" i="1"/>
  <c r="AZ21" i="1"/>
  <c r="AZ102" i="1"/>
  <c r="AZ39" i="1"/>
  <c r="AZ156" i="1"/>
  <c r="BD473" i="1"/>
  <c r="AZ75" i="1"/>
  <c r="AZ192" i="1"/>
  <c r="AZ489" i="1" l="1"/>
  <c r="AY490" i="1"/>
  <c r="AY493" i="1" s="1"/>
  <c r="BD352" i="1"/>
  <c r="AY338" i="1"/>
  <c r="BD483" i="1"/>
  <c r="AZ220" i="1"/>
  <c r="BD365" i="1"/>
  <c r="AZ356" i="1"/>
  <c r="AZ363" i="1"/>
  <c r="AW338" i="1"/>
  <c r="BD370" i="1"/>
  <c r="AZ351" i="1"/>
  <c r="AY349" i="1"/>
  <c r="AW493" i="1"/>
  <c r="AZ201" i="1"/>
  <c r="AW368" i="1"/>
  <c r="BC488" i="1"/>
  <c r="BC351" i="1"/>
  <c r="BD202" i="1"/>
  <c r="BD488" i="1" s="1"/>
  <c r="BC201" i="1"/>
  <c r="AW381" i="1" l="1"/>
  <c r="BD201" i="1"/>
  <c r="AY340" i="1"/>
  <c r="AY381" i="1" s="1"/>
  <c r="BD351" i="1"/>
  <c r="BC349" i="1"/>
  <c r="AW379" i="1"/>
  <c r="AY368" i="1" l="1"/>
  <c r="AY379" i="1" l="1"/>
  <c r="AP284" i="1" l="1"/>
  <c r="AP159" i="1"/>
  <c r="AP132" i="1"/>
  <c r="AP157" i="1" l="1"/>
  <c r="AO157" i="1"/>
  <c r="AO159" i="1"/>
  <c r="AO132" i="1" l="1"/>
  <c r="AP282" i="1" l="1"/>
  <c r="AP87" i="1" l="1"/>
  <c r="AQ481" i="1" l="1"/>
  <c r="AP481" i="1"/>
  <c r="AO481" i="1"/>
  <c r="AQ472" i="1"/>
  <c r="AP472" i="1"/>
  <c r="AO472" i="1"/>
  <c r="AQ471" i="1"/>
  <c r="AP471" i="1"/>
  <c r="AO471" i="1"/>
  <c r="AQ470" i="1"/>
  <c r="AP470" i="1"/>
  <c r="AQ469" i="1"/>
  <c r="AP469" i="1"/>
  <c r="AU378" i="1"/>
  <c r="AT378" i="1"/>
  <c r="AS378" i="1"/>
  <c r="AR378" i="1"/>
  <c r="AU376" i="1"/>
  <c r="AT376" i="1"/>
  <c r="AS376" i="1"/>
  <c r="AV376" i="1" s="1"/>
  <c r="AR376" i="1"/>
  <c r="AU374" i="1"/>
  <c r="AT374" i="1"/>
  <c r="AS374" i="1"/>
  <c r="AR374" i="1"/>
  <c r="AU373" i="1"/>
  <c r="AS373" i="1"/>
  <c r="AU372" i="1"/>
  <c r="AT372" i="1"/>
  <c r="AS372" i="1"/>
  <c r="AR372" i="1"/>
  <c r="AU371" i="1"/>
  <c r="AQ371" i="1"/>
  <c r="AO371" i="1"/>
  <c r="AV364" i="1"/>
  <c r="AR364" i="1"/>
  <c r="AV354" i="1"/>
  <c r="AR354" i="1"/>
  <c r="AO351" i="1"/>
  <c r="AV348" i="1"/>
  <c r="AR348" i="1"/>
  <c r="AQ347" i="1"/>
  <c r="AP347" i="1"/>
  <c r="AO347" i="1"/>
  <c r="AV346" i="1"/>
  <c r="AR346" i="1"/>
  <c r="AQ345" i="1"/>
  <c r="AV344" i="1"/>
  <c r="AR344" i="1"/>
  <c r="AQ343" i="1"/>
  <c r="AP343" i="1"/>
  <c r="AO343" i="1"/>
  <c r="AV342" i="1"/>
  <c r="AR342" i="1"/>
  <c r="AQ341" i="1"/>
  <c r="AU334" i="1"/>
  <c r="AS334" i="1"/>
  <c r="AP334" i="1"/>
  <c r="AO334" i="1"/>
  <c r="AV335" i="1"/>
  <c r="AR335" i="1"/>
  <c r="AT334" i="1"/>
  <c r="AQ334" i="1"/>
  <c r="AV330" i="1"/>
  <c r="AR330" i="1"/>
  <c r="AR329" i="1"/>
  <c r="AV326" i="1"/>
  <c r="AR326" i="1"/>
  <c r="AR325" i="1"/>
  <c r="AR324" i="1"/>
  <c r="AR323" i="1"/>
  <c r="AR322" i="1"/>
  <c r="AV320" i="1"/>
  <c r="AR320" i="1"/>
  <c r="AV319" i="1"/>
  <c r="AU319" i="1"/>
  <c r="AT319" i="1"/>
  <c r="AS319" i="1"/>
  <c r="AR319" i="1"/>
  <c r="AQ311" i="1"/>
  <c r="AV316" i="1"/>
  <c r="AR316" i="1"/>
  <c r="AU315" i="1"/>
  <c r="AT315" i="1"/>
  <c r="AS315" i="1"/>
  <c r="AR315" i="1"/>
  <c r="AU314" i="1"/>
  <c r="AT314" i="1"/>
  <c r="AS314" i="1"/>
  <c r="AR314" i="1"/>
  <c r="AU313" i="1"/>
  <c r="AT313" i="1"/>
  <c r="AS313" i="1"/>
  <c r="AR313" i="1"/>
  <c r="AU312" i="1"/>
  <c r="AT312" i="1"/>
  <c r="AS312" i="1"/>
  <c r="AR312" i="1"/>
  <c r="AV310" i="1"/>
  <c r="AR310" i="1"/>
  <c r="AV309" i="1"/>
  <c r="AU309" i="1"/>
  <c r="AT309" i="1"/>
  <c r="AS309" i="1"/>
  <c r="AR309" i="1"/>
  <c r="AV306" i="1"/>
  <c r="AR306" i="1"/>
  <c r="AU305" i="1"/>
  <c r="AV305" i="1" s="1"/>
  <c r="AT305" i="1"/>
  <c r="AS305" i="1"/>
  <c r="AR305" i="1"/>
  <c r="AU304" i="1"/>
  <c r="AT304" i="1"/>
  <c r="AS304" i="1"/>
  <c r="AR304" i="1"/>
  <c r="AU303" i="1"/>
  <c r="AT303" i="1"/>
  <c r="AS303" i="1"/>
  <c r="AR303" i="1"/>
  <c r="AU302" i="1"/>
  <c r="AT302" i="1"/>
  <c r="AS302" i="1"/>
  <c r="AR302" i="1"/>
  <c r="AV300" i="1"/>
  <c r="AR300" i="1"/>
  <c r="AV296" i="1"/>
  <c r="AR296" i="1"/>
  <c r="AU295" i="1"/>
  <c r="AT295" i="1"/>
  <c r="AS295" i="1"/>
  <c r="AR295" i="1"/>
  <c r="AU294" i="1"/>
  <c r="AT294" i="1"/>
  <c r="AS294" i="1"/>
  <c r="AR294" i="1"/>
  <c r="AV293" i="1"/>
  <c r="AU293" i="1"/>
  <c r="AT293" i="1"/>
  <c r="AS293" i="1"/>
  <c r="AR293" i="1"/>
  <c r="AU292" i="1"/>
  <c r="AT292" i="1"/>
  <c r="AS292" i="1"/>
  <c r="AR292" i="1"/>
  <c r="AV290" i="1"/>
  <c r="AR290" i="1"/>
  <c r="AU289" i="1"/>
  <c r="AT289" i="1"/>
  <c r="AS289" i="1"/>
  <c r="AQ289" i="1"/>
  <c r="AR289" i="1" s="1"/>
  <c r="AP289" i="1"/>
  <c r="AO289" i="1"/>
  <c r="AP281" i="1"/>
  <c r="AV286" i="1"/>
  <c r="AR286" i="1"/>
  <c r="AU285" i="1"/>
  <c r="AV285" i="1" s="1"/>
  <c r="AT285" i="1"/>
  <c r="AS285" i="1"/>
  <c r="AR285" i="1"/>
  <c r="AU284" i="1"/>
  <c r="AT284" i="1"/>
  <c r="AS284" i="1"/>
  <c r="AR284" i="1"/>
  <c r="AU283" i="1"/>
  <c r="AT283" i="1"/>
  <c r="AS283" i="1"/>
  <c r="AR283" i="1"/>
  <c r="AU282" i="1"/>
  <c r="AS282" i="1"/>
  <c r="AR282" i="1"/>
  <c r="AV280" i="1"/>
  <c r="AR280" i="1"/>
  <c r="AO271" i="1"/>
  <c r="AU275" i="1"/>
  <c r="AT275" i="1"/>
  <c r="AS275" i="1"/>
  <c r="AV275" i="1" s="1"/>
  <c r="AR275" i="1"/>
  <c r="AV274" i="1"/>
  <c r="AU274" i="1"/>
  <c r="AT274" i="1"/>
  <c r="AS274" i="1"/>
  <c r="AR274" i="1"/>
  <c r="AU273" i="1"/>
  <c r="AT273" i="1"/>
  <c r="AS273" i="1"/>
  <c r="AR273" i="1"/>
  <c r="AU272" i="1"/>
  <c r="AT272" i="1"/>
  <c r="AS272" i="1"/>
  <c r="AR272" i="1"/>
  <c r="AV270" i="1"/>
  <c r="AU270" i="1"/>
  <c r="AT270" i="1"/>
  <c r="AS270" i="1"/>
  <c r="AR270" i="1"/>
  <c r="AU269" i="1"/>
  <c r="AV269" i="1" s="1"/>
  <c r="AT269" i="1"/>
  <c r="AS269" i="1"/>
  <c r="AR269" i="1"/>
  <c r="AO261" i="1"/>
  <c r="AU265" i="1"/>
  <c r="AV265" i="1" s="1"/>
  <c r="AT265" i="1"/>
  <c r="AS265" i="1"/>
  <c r="AR265" i="1"/>
  <c r="AU264" i="1"/>
  <c r="AT264" i="1"/>
  <c r="AS264" i="1"/>
  <c r="AR264" i="1"/>
  <c r="AU263" i="1"/>
  <c r="AT263" i="1"/>
  <c r="AS263" i="1"/>
  <c r="AR263" i="1"/>
  <c r="AU262" i="1"/>
  <c r="AT262" i="1"/>
  <c r="AS262" i="1"/>
  <c r="AR262" i="1"/>
  <c r="AV260" i="1"/>
  <c r="AR260" i="1"/>
  <c r="AU255" i="1"/>
  <c r="AT255" i="1"/>
  <c r="AS255" i="1"/>
  <c r="AR255" i="1"/>
  <c r="AU254" i="1"/>
  <c r="AV254" i="1" s="1"/>
  <c r="AT254" i="1"/>
  <c r="AS254" i="1"/>
  <c r="AR254" i="1"/>
  <c r="AU253" i="1"/>
  <c r="AT253" i="1"/>
  <c r="AV253" i="1" s="1"/>
  <c r="AS253" i="1"/>
  <c r="AR253" i="1"/>
  <c r="AU252" i="1"/>
  <c r="AT252" i="1"/>
  <c r="AS252" i="1"/>
  <c r="AR252" i="1"/>
  <c r="AU250" i="1"/>
  <c r="AT250" i="1"/>
  <c r="AS250" i="1"/>
  <c r="AR250" i="1"/>
  <c r="AU245" i="1"/>
  <c r="AT245" i="1"/>
  <c r="AS245" i="1"/>
  <c r="AR245" i="1"/>
  <c r="AU244" i="1"/>
  <c r="AS244" i="1"/>
  <c r="AR244" i="1"/>
  <c r="AU243" i="1"/>
  <c r="AT243" i="1"/>
  <c r="AS243" i="1"/>
  <c r="AR243" i="1"/>
  <c r="AU242" i="1"/>
  <c r="AT242" i="1"/>
  <c r="AS242" i="1"/>
  <c r="AR242" i="1"/>
  <c r="AV240" i="1"/>
  <c r="AR240" i="1"/>
  <c r="AV239" i="1"/>
  <c r="AR239" i="1"/>
  <c r="AV236" i="1"/>
  <c r="AR236" i="1"/>
  <c r="AR235" i="1"/>
  <c r="AR234" i="1"/>
  <c r="AR233" i="1"/>
  <c r="AR232" i="1"/>
  <c r="AV230" i="1"/>
  <c r="AR230" i="1"/>
  <c r="AR229" i="1"/>
  <c r="AR225" i="1"/>
  <c r="AR224" i="1"/>
  <c r="AR223" i="1"/>
  <c r="AR222" i="1"/>
  <c r="AU219" i="1"/>
  <c r="AT219" i="1"/>
  <c r="AS219" i="1"/>
  <c r="AR219" i="1"/>
  <c r="AU216" i="1"/>
  <c r="AS216" i="1"/>
  <c r="AS365" i="1" s="1"/>
  <c r="AU215" i="1"/>
  <c r="AT215" i="1"/>
  <c r="AS215" i="1"/>
  <c r="AV215" i="1" s="1"/>
  <c r="AR215" i="1"/>
  <c r="AU214" i="1"/>
  <c r="AV214" i="1" s="1"/>
  <c r="AT214" i="1"/>
  <c r="AT212" i="1" s="1"/>
  <c r="AT202" i="1" s="1"/>
  <c r="AS214" i="1"/>
  <c r="AR214" i="1"/>
  <c r="AU213" i="1"/>
  <c r="AT213" i="1"/>
  <c r="AS213" i="1"/>
  <c r="AR213" i="1"/>
  <c r="AQ212" i="1"/>
  <c r="AP212" i="1"/>
  <c r="AP202" i="1" s="1"/>
  <c r="AO212" i="1"/>
  <c r="AV211" i="1"/>
  <c r="AU211" i="1"/>
  <c r="AT211" i="1"/>
  <c r="AS211" i="1"/>
  <c r="AR211" i="1"/>
  <c r="AU210" i="1"/>
  <c r="AT210" i="1"/>
  <c r="AS210" i="1"/>
  <c r="AR210" i="1"/>
  <c r="AU209" i="1"/>
  <c r="AT209" i="1"/>
  <c r="AS209" i="1"/>
  <c r="AV209" i="1" s="1"/>
  <c r="AR209" i="1"/>
  <c r="AU208" i="1"/>
  <c r="AV208" i="1" s="1"/>
  <c r="AT208" i="1"/>
  <c r="AS208" i="1"/>
  <c r="AR208" i="1"/>
  <c r="AU207" i="1"/>
  <c r="AV207" i="1" s="1"/>
  <c r="AT207" i="1"/>
  <c r="AS207" i="1"/>
  <c r="AR207" i="1"/>
  <c r="AV206" i="1"/>
  <c r="AU206" i="1"/>
  <c r="AT206" i="1"/>
  <c r="AS206" i="1"/>
  <c r="AR206" i="1"/>
  <c r="AU205" i="1"/>
  <c r="AV205" i="1" s="1"/>
  <c r="AT205" i="1"/>
  <c r="AS205" i="1"/>
  <c r="AR205" i="1"/>
  <c r="AU204" i="1"/>
  <c r="AT204" i="1"/>
  <c r="AS204" i="1"/>
  <c r="AR204" i="1"/>
  <c r="AU203" i="1"/>
  <c r="AT203" i="1"/>
  <c r="AV203" i="1" s="1"/>
  <c r="AS203" i="1"/>
  <c r="AR203" i="1"/>
  <c r="AP203" i="1"/>
  <c r="AQ202" i="1"/>
  <c r="AO202" i="1"/>
  <c r="AO488" i="1" s="1"/>
  <c r="AV200" i="1"/>
  <c r="AU200" i="1"/>
  <c r="AT200" i="1"/>
  <c r="AS200" i="1"/>
  <c r="AR200" i="1"/>
  <c r="AQ487" i="1"/>
  <c r="AP487" i="1"/>
  <c r="AU196" i="1"/>
  <c r="AT196" i="1"/>
  <c r="AS196" i="1"/>
  <c r="AR196" i="1"/>
  <c r="AV195" i="1"/>
  <c r="AU195" i="1"/>
  <c r="AT195" i="1"/>
  <c r="AS195" i="1"/>
  <c r="AR195" i="1"/>
  <c r="AU194" i="1"/>
  <c r="AT194" i="1"/>
  <c r="AS194" i="1"/>
  <c r="AR194" i="1"/>
  <c r="AU193" i="1"/>
  <c r="AT193" i="1"/>
  <c r="AS193" i="1"/>
  <c r="AV193" i="1" s="1"/>
  <c r="AR193" i="1"/>
  <c r="AU191" i="1"/>
  <c r="AT191" i="1"/>
  <c r="AS191" i="1"/>
  <c r="AR191" i="1"/>
  <c r="AP486" i="1"/>
  <c r="AO486" i="1"/>
  <c r="AU187" i="1"/>
  <c r="AT187" i="1"/>
  <c r="AS187" i="1"/>
  <c r="AR187" i="1"/>
  <c r="AU186" i="1"/>
  <c r="AT186" i="1"/>
  <c r="AS186" i="1"/>
  <c r="AV186" i="1" s="1"/>
  <c r="AR186" i="1"/>
  <c r="AU185" i="1"/>
  <c r="AV185" i="1" s="1"/>
  <c r="AT185" i="1"/>
  <c r="AS185" i="1"/>
  <c r="AR185" i="1"/>
  <c r="AU184" i="1"/>
  <c r="AV184" i="1" s="1"/>
  <c r="AT184" i="1"/>
  <c r="AS184" i="1"/>
  <c r="AR184" i="1"/>
  <c r="AO485" i="1"/>
  <c r="AU178" i="1"/>
  <c r="AT178" i="1"/>
  <c r="AS178" i="1"/>
  <c r="AR178" i="1"/>
  <c r="AU177" i="1"/>
  <c r="AT177" i="1"/>
  <c r="AS177" i="1"/>
  <c r="AR177" i="1"/>
  <c r="AU176" i="1"/>
  <c r="AT176" i="1"/>
  <c r="AV176" i="1" s="1"/>
  <c r="AS176" i="1"/>
  <c r="AR176" i="1"/>
  <c r="AV175" i="1"/>
  <c r="AU175" i="1"/>
  <c r="AT175" i="1"/>
  <c r="AS175" i="1"/>
  <c r="AR175" i="1"/>
  <c r="AV173" i="1"/>
  <c r="AU173" i="1"/>
  <c r="AT173" i="1"/>
  <c r="AS173" i="1"/>
  <c r="AR173" i="1"/>
  <c r="AP484" i="1"/>
  <c r="AO484" i="1"/>
  <c r="AU169" i="1"/>
  <c r="AV169" i="1" s="1"/>
  <c r="AT169" i="1"/>
  <c r="AS169" i="1"/>
  <c r="AR169" i="1"/>
  <c r="AU168" i="1"/>
  <c r="AT168" i="1"/>
  <c r="AS168" i="1"/>
  <c r="AR168" i="1"/>
  <c r="AU167" i="1"/>
  <c r="AT167" i="1"/>
  <c r="AS167" i="1"/>
  <c r="AR167" i="1"/>
  <c r="AU166" i="1"/>
  <c r="AT166" i="1"/>
  <c r="AS166" i="1"/>
  <c r="AR166" i="1"/>
  <c r="AU164" i="1"/>
  <c r="AT164" i="1"/>
  <c r="AS164" i="1"/>
  <c r="AR164" i="1"/>
  <c r="AU160" i="1"/>
  <c r="AV160" i="1" s="1"/>
  <c r="AT160" i="1"/>
  <c r="AS160" i="1"/>
  <c r="AR160" i="1"/>
  <c r="AU159" i="1"/>
  <c r="AU158" i="1"/>
  <c r="AV158" i="1" s="1"/>
  <c r="AT158" i="1"/>
  <c r="AS158" i="1"/>
  <c r="AR158" i="1"/>
  <c r="AU157" i="1"/>
  <c r="AU155" i="1"/>
  <c r="AT155" i="1"/>
  <c r="AV155" i="1" s="1"/>
  <c r="AS155" i="1"/>
  <c r="AR155" i="1"/>
  <c r="AQ482" i="1"/>
  <c r="AP482" i="1"/>
  <c r="AU151" i="1"/>
  <c r="AT151" i="1"/>
  <c r="AS151" i="1"/>
  <c r="AR151" i="1"/>
  <c r="AU150" i="1"/>
  <c r="AT150" i="1"/>
  <c r="AV150" i="1" s="1"/>
  <c r="AS150" i="1"/>
  <c r="AR150" i="1"/>
  <c r="AU149" i="1"/>
  <c r="AV149" i="1" s="1"/>
  <c r="AT149" i="1"/>
  <c r="AS149" i="1"/>
  <c r="AR149" i="1"/>
  <c r="AU148" i="1"/>
  <c r="AT148" i="1"/>
  <c r="AS148" i="1"/>
  <c r="AR148" i="1"/>
  <c r="AU146" i="1"/>
  <c r="AT146" i="1"/>
  <c r="AS146" i="1"/>
  <c r="AV146" i="1" s="1"/>
  <c r="AR146" i="1"/>
  <c r="AP138" i="1"/>
  <c r="AV143" i="1"/>
  <c r="AR143" i="1"/>
  <c r="AU142" i="1"/>
  <c r="AT142" i="1"/>
  <c r="AS142" i="1"/>
  <c r="AR142" i="1"/>
  <c r="AU141" i="1"/>
  <c r="AT141" i="1"/>
  <c r="AR141" i="1"/>
  <c r="AU140" i="1"/>
  <c r="AV140" i="1" s="1"/>
  <c r="AT140" i="1"/>
  <c r="AS140" i="1"/>
  <c r="AR140" i="1"/>
  <c r="AU139" i="1"/>
  <c r="AT139" i="1"/>
  <c r="AS139" i="1"/>
  <c r="AR139" i="1"/>
  <c r="AV137" i="1"/>
  <c r="AU137" i="1"/>
  <c r="AT137" i="1"/>
  <c r="AS137" i="1"/>
  <c r="AR137" i="1"/>
  <c r="AQ129" i="1"/>
  <c r="AO480" i="1"/>
  <c r="AU133" i="1"/>
  <c r="AT133" i="1"/>
  <c r="AS133" i="1"/>
  <c r="AR133" i="1"/>
  <c r="AU132" i="1"/>
  <c r="AS132" i="1"/>
  <c r="AU131" i="1"/>
  <c r="AV131" i="1" s="1"/>
  <c r="AT131" i="1"/>
  <c r="AS131" i="1"/>
  <c r="AR131" i="1"/>
  <c r="AU130" i="1"/>
  <c r="AT130" i="1"/>
  <c r="AS130" i="1"/>
  <c r="AR130" i="1"/>
  <c r="AV128" i="1"/>
  <c r="AU128" i="1"/>
  <c r="AT128" i="1"/>
  <c r="AS128" i="1"/>
  <c r="AR128" i="1"/>
  <c r="AQ120" i="1"/>
  <c r="AO479" i="1"/>
  <c r="AU124" i="1"/>
  <c r="AV124" i="1" s="1"/>
  <c r="AT124" i="1"/>
  <c r="AS124" i="1"/>
  <c r="AR124" i="1"/>
  <c r="AU123" i="1"/>
  <c r="AT123" i="1"/>
  <c r="AS123" i="1"/>
  <c r="AR123" i="1"/>
  <c r="AU122" i="1"/>
  <c r="AT122" i="1"/>
  <c r="AS122" i="1"/>
  <c r="AR122" i="1"/>
  <c r="AU121" i="1"/>
  <c r="AT121" i="1"/>
  <c r="AS121" i="1"/>
  <c r="AU119" i="1"/>
  <c r="AV119" i="1" s="1"/>
  <c r="AT119" i="1"/>
  <c r="AS119" i="1"/>
  <c r="AR119" i="1"/>
  <c r="AQ478" i="1"/>
  <c r="AU115" i="1"/>
  <c r="AV115" i="1" s="1"/>
  <c r="AT115" i="1"/>
  <c r="AS115" i="1"/>
  <c r="AR115" i="1"/>
  <c r="AU114" i="1"/>
  <c r="AT114" i="1"/>
  <c r="AS114" i="1"/>
  <c r="AR114" i="1"/>
  <c r="AU113" i="1"/>
  <c r="AT113" i="1"/>
  <c r="AS113" i="1"/>
  <c r="AV113" i="1" s="1"/>
  <c r="AR113" i="1"/>
  <c r="AU112" i="1"/>
  <c r="AT112" i="1"/>
  <c r="AS112" i="1"/>
  <c r="AR112" i="1"/>
  <c r="AU110" i="1"/>
  <c r="AV110" i="1" s="1"/>
  <c r="AT110" i="1"/>
  <c r="AS110" i="1"/>
  <c r="AQ110" i="1"/>
  <c r="AP110" i="1"/>
  <c r="AR110" i="1" s="1"/>
  <c r="AO110" i="1"/>
  <c r="AQ477" i="1"/>
  <c r="AU106" i="1"/>
  <c r="AT106" i="1"/>
  <c r="AS106" i="1"/>
  <c r="AR106" i="1"/>
  <c r="AU105" i="1"/>
  <c r="AT105" i="1"/>
  <c r="AU104" i="1"/>
  <c r="AT104" i="1"/>
  <c r="AS104" i="1"/>
  <c r="AR104" i="1"/>
  <c r="AU103" i="1"/>
  <c r="AT103" i="1"/>
  <c r="AS103" i="1"/>
  <c r="AR103" i="1"/>
  <c r="AO476" i="1"/>
  <c r="AU97" i="1"/>
  <c r="AT97" i="1"/>
  <c r="AS97" i="1"/>
  <c r="AV97" i="1" s="1"/>
  <c r="AR97" i="1"/>
  <c r="AU96" i="1"/>
  <c r="AT96" i="1"/>
  <c r="AS96" i="1"/>
  <c r="AR96" i="1"/>
  <c r="AU95" i="1"/>
  <c r="AV95" i="1" s="1"/>
  <c r="AT95" i="1"/>
  <c r="AS95" i="1"/>
  <c r="AR95" i="1"/>
  <c r="AU94" i="1"/>
  <c r="AT94" i="1"/>
  <c r="AS94" i="1"/>
  <c r="AR94" i="1"/>
  <c r="AO475" i="1"/>
  <c r="AU88" i="1"/>
  <c r="AT88" i="1"/>
  <c r="AS88" i="1"/>
  <c r="AR88" i="1"/>
  <c r="AU87" i="1"/>
  <c r="AS87" i="1"/>
  <c r="AR87" i="1"/>
  <c r="AP475" i="1"/>
  <c r="AU86" i="1"/>
  <c r="AT86" i="1"/>
  <c r="AV86" i="1" s="1"/>
  <c r="AS86" i="1"/>
  <c r="AR86" i="1"/>
  <c r="AU85" i="1"/>
  <c r="AT85" i="1"/>
  <c r="AS85" i="1"/>
  <c r="AR85" i="1"/>
  <c r="AU83" i="1"/>
  <c r="AV83" i="1" s="1"/>
  <c r="AT83" i="1"/>
  <c r="AS83" i="1"/>
  <c r="AR83" i="1"/>
  <c r="AP474" i="1"/>
  <c r="AO474" i="1"/>
  <c r="AU79" i="1"/>
  <c r="AV79" i="1" s="1"/>
  <c r="AT79" i="1"/>
  <c r="AS79" i="1"/>
  <c r="AR79" i="1"/>
  <c r="AU78" i="1"/>
  <c r="AT78" i="1"/>
  <c r="AS78" i="1"/>
  <c r="AR78" i="1"/>
  <c r="AU77" i="1"/>
  <c r="AT77" i="1"/>
  <c r="AS77" i="1"/>
  <c r="AR77" i="1"/>
  <c r="AU76" i="1"/>
  <c r="AT76" i="1"/>
  <c r="AS76" i="1"/>
  <c r="AR76" i="1"/>
  <c r="AU74" i="1"/>
  <c r="AV74" i="1" s="1"/>
  <c r="AT74" i="1"/>
  <c r="AS74" i="1"/>
  <c r="AR74" i="1"/>
  <c r="AP66" i="1"/>
  <c r="AO473" i="1"/>
  <c r="AU70" i="1"/>
  <c r="AV70" i="1" s="1"/>
  <c r="AT70" i="1"/>
  <c r="AS70" i="1"/>
  <c r="AR70" i="1"/>
  <c r="AU69" i="1"/>
  <c r="AS69" i="1"/>
  <c r="AR69" i="1"/>
  <c r="AU68" i="1"/>
  <c r="AV68" i="1" s="1"/>
  <c r="AT68" i="1"/>
  <c r="AS68" i="1"/>
  <c r="AR68" i="1"/>
  <c r="AU67" i="1"/>
  <c r="AT67" i="1"/>
  <c r="AS67" i="1"/>
  <c r="AR67" i="1"/>
  <c r="AU65" i="1"/>
  <c r="AV65" i="1" s="1"/>
  <c r="AT65" i="1"/>
  <c r="AS65" i="1"/>
  <c r="AR65" i="1"/>
  <c r="AV62" i="1"/>
  <c r="AR62" i="1"/>
  <c r="AU61" i="1"/>
  <c r="AT61" i="1"/>
  <c r="AS61" i="1"/>
  <c r="AR61" i="1"/>
  <c r="AU60" i="1"/>
  <c r="AT60" i="1"/>
  <c r="AS60" i="1"/>
  <c r="AV60" i="1" s="1"/>
  <c r="AR60" i="1"/>
  <c r="AU59" i="1"/>
  <c r="AV59" i="1" s="1"/>
  <c r="AT59" i="1"/>
  <c r="AS59" i="1"/>
  <c r="AR59" i="1"/>
  <c r="AU58" i="1"/>
  <c r="AT58" i="1"/>
  <c r="AS58" i="1"/>
  <c r="AR58" i="1"/>
  <c r="AU56" i="1"/>
  <c r="AV56" i="1" s="1"/>
  <c r="AT56" i="1"/>
  <c r="AS56" i="1"/>
  <c r="AR56" i="1"/>
  <c r="AO48" i="1"/>
  <c r="AV53" i="1"/>
  <c r="AR53" i="1"/>
  <c r="AU52" i="1"/>
  <c r="AT52" i="1"/>
  <c r="AS52" i="1"/>
  <c r="AR52" i="1"/>
  <c r="AU51" i="1"/>
  <c r="AV51" i="1" s="1"/>
  <c r="AT51" i="1"/>
  <c r="AS51" i="1"/>
  <c r="AR51" i="1"/>
  <c r="AU50" i="1"/>
  <c r="AT50" i="1"/>
  <c r="AS50" i="1"/>
  <c r="AR50" i="1"/>
  <c r="AU49" i="1"/>
  <c r="AT49" i="1"/>
  <c r="AT471" i="1" s="1"/>
  <c r="AS49" i="1"/>
  <c r="AR49" i="1"/>
  <c r="AU47" i="1"/>
  <c r="AV47" i="1" s="1"/>
  <c r="AT47" i="1"/>
  <c r="AS47" i="1"/>
  <c r="AR47" i="1"/>
  <c r="AP39" i="1"/>
  <c r="AV44" i="1"/>
  <c r="AR44" i="1"/>
  <c r="AU43" i="1"/>
  <c r="AT43" i="1"/>
  <c r="AS43" i="1"/>
  <c r="AR43" i="1"/>
  <c r="AU42" i="1"/>
  <c r="AT42" i="1"/>
  <c r="AS42" i="1"/>
  <c r="AO470" i="1"/>
  <c r="AU41" i="1"/>
  <c r="AT41" i="1"/>
  <c r="AS41" i="1"/>
  <c r="AV41" i="1" s="1"/>
  <c r="AR41" i="1"/>
  <c r="AU40" i="1"/>
  <c r="AT40" i="1"/>
  <c r="AS40" i="1"/>
  <c r="AR40" i="1"/>
  <c r="AU38" i="1"/>
  <c r="AT38" i="1"/>
  <c r="AS38" i="1"/>
  <c r="AV38" i="1" s="1"/>
  <c r="AR38" i="1"/>
  <c r="AQ30" i="1"/>
  <c r="AP30" i="1"/>
  <c r="AV35" i="1"/>
  <c r="AR35" i="1"/>
  <c r="AU34" i="1"/>
  <c r="AT34" i="1"/>
  <c r="AS34" i="1"/>
  <c r="AR34" i="1"/>
  <c r="AU33" i="1"/>
  <c r="AT33" i="1"/>
  <c r="AS33" i="1"/>
  <c r="AU32" i="1"/>
  <c r="AV32" i="1" s="1"/>
  <c r="AT32" i="1"/>
  <c r="AS32" i="1"/>
  <c r="AR32" i="1"/>
  <c r="AU31" i="1"/>
  <c r="AV31" i="1" s="1"/>
  <c r="AT31" i="1"/>
  <c r="AS31" i="1"/>
  <c r="AR31" i="1"/>
  <c r="AO30" i="1"/>
  <c r="AU29" i="1"/>
  <c r="AT29" i="1"/>
  <c r="AS29" i="1"/>
  <c r="AR29" i="1"/>
  <c r="AP468" i="1"/>
  <c r="AU25" i="1"/>
  <c r="AT25" i="1"/>
  <c r="AS25" i="1"/>
  <c r="AV25" i="1" s="1"/>
  <c r="AR25" i="1"/>
  <c r="AU24" i="1"/>
  <c r="AT24" i="1"/>
  <c r="AR24" i="1"/>
  <c r="AU23" i="1"/>
  <c r="AT23" i="1"/>
  <c r="AS23" i="1"/>
  <c r="AR23" i="1"/>
  <c r="AU22" i="1"/>
  <c r="AV22" i="1" s="1"/>
  <c r="AT22" i="1"/>
  <c r="AS22" i="1"/>
  <c r="AR22" i="1"/>
  <c r="AV20" i="1"/>
  <c r="AR20" i="1"/>
  <c r="AV19" i="1"/>
  <c r="AR19" i="1"/>
  <c r="AU14" i="1"/>
  <c r="AT14" i="1"/>
  <c r="AS14" i="1"/>
  <c r="AR14" i="1"/>
  <c r="AU13" i="1"/>
  <c r="AT13" i="1"/>
  <c r="AU12" i="1"/>
  <c r="AT12" i="1"/>
  <c r="AS12" i="1"/>
  <c r="AR12" i="1"/>
  <c r="AU11" i="1"/>
  <c r="AT11" i="1"/>
  <c r="AS11" i="1"/>
  <c r="AR11" i="1"/>
  <c r="AO102" i="1" l="1"/>
  <c r="AP57" i="1"/>
  <c r="AS331" i="1"/>
  <c r="AQ93" i="1"/>
  <c r="AQ281" i="1"/>
  <c r="AO231" i="1"/>
  <c r="AP21" i="1"/>
  <c r="AR256" i="1"/>
  <c r="AU331" i="1"/>
  <c r="AU352" i="1" s="1"/>
  <c r="AV116" i="1"/>
  <c r="AV134" i="1"/>
  <c r="AV256" i="1"/>
  <c r="AV64" i="1"/>
  <c r="AP48" i="1"/>
  <c r="AR359" i="1"/>
  <c r="AV28" i="1"/>
  <c r="AR118" i="1"/>
  <c r="AV228" i="1"/>
  <c r="AR298" i="1"/>
  <c r="AV308" i="1"/>
  <c r="AV189" i="1"/>
  <c r="AR198" i="1"/>
  <c r="AR247" i="1"/>
  <c r="AV257" i="1"/>
  <c r="AV54" i="1"/>
  <c r="AR27" i="1"/>
  <c r="AV45" i="1"/>
  <c r="AV117" i="1"/>
  <c r="AR180" i="1"/>
  <c r="AV198" i="1"/>
  <c r="AV36" i="1"/>
  <c r="AV333" i="1"/>
  <c r="AQ147" i="1"/>
  <c r="AR162" i="1"/>
  <c r="AQ39" i="1"/>
  <c r="AR267" i="1"/>
  <c r="AR358" i="1"/>
  <c r="AV327" i="1"/>
  <c r="AR307" i="1"/>
  <c r="AV46" i="1"/>
  <c r="AR127" i="1"/>
  <c r="AR109" i="1"/>
  <c r="AR136" i="1"/>
  <c r="AV163" i="1"/>
  <c r="AV238" i="1"/>
  <c r="AV91" i="1"/>
  <c r="AV361" i="1"/>
  <c r="AO21" i="1"/>
  <c r="AR37" i="1"/>
  <c r="AR73" i="1"/>
  <c r="AR172" i="1"/>
  <c r="AV181" i="1"/>
  <c r="AR100" i="1"/>
  <c r="AV109" i="1"/>
  <c r="AR190" i="1"/>
  <c r="AV328" i="1"/>
  <c r="AV55" i="1"/>
  <c r="AR163" i="1"/>
  <c r="AV258" i="1"/>
  <c r="AV268" i="1"/>
  <c r="AV37" i="1"/>
  <c r="AV82" i="1"/>
  <c r="AV100" i="1"/>
  <c r="AR258" i="1"/>
  <c r="AV287" i="1"/>
  <c r="AV307" i="1"/>
  <c r="AR327" i="1"/>
  <c r="AV63" i="1"/>
  <c r="AR81" i="1"/>
  <c r="AR99" i="1"/>
  <c r="AV144" i="1"/>
  <c r="AV267" i="1"/>
  <c r="AV72" i="1"/>
  <c r="AV126" i="1"/>
  <c r="AQ231" i="1"/>
  <c r="AV135" i="1"/>
  <c r="AV247" i="1"/>
  <c r="AV81" i="1"/>
  <c r="AR277" i="1"/>
  <c r="AP321" i="1"/>
  <c r="AQ367" i="1"/>
  <c r="AR336" i="1"/>
  <c r="AV152" i="1"/>
  <c r="AV188" i="1"/>
  <c r="AV486" i="1" s="1"/>
  <c r="AR266" i="1"/>
  <c r="AV71" i="1"/>
  <c r="AP84" i="1"/>
  <c r="AV161" i="1"/>
  <c r="AR197" i="1"/>
  <c r="AR487" i="1" s="1"/>
  <c r="AV350" i="1"/>
  <c r="AV107" i="1"/>
  <c r="AQ489" i="1"/>
  <c r="AO10" i="1"/>
  <c r="AO66" i="1"/>
  <c r="AQ241" i="1"/>
  <c r="AR350" i="1"/>
  <c r="AV89" i="1"/>
  <c r="AO489" i="1"/>
  <c r="AV226" i="1"/>
  <c r="AU370" i="1"/>
  <c r="AQ370" i="1"/>
  <c r="AV375" i="1"/>
  <c r="AO370" i="1"/>
  <c r="AV299" i="1"/>
  <c r="AV18" i="1"/>
  <c r="AR259" i="1"/>
  <c r="AV154" i="1"/>
  <c r="AV182" i="1"/>
  <c r="AR91" i="1"/>
  <c r="AR154" i="1"/>
  <c r="AR181" i="1"/>
  <c r="AR268" i="1"/>
  <c r="AV278" i="1"/>
  <c r="AR288" i="1"/>
  <c r="AV73" i="1"/>
  <c r="AV127" i="1"/>
  <c r="AV145" i="1"/>
  <c r="AV190" i="1"/>
  <c r="AV199" i="1"/>
  <c r="AQ301" i="1"/>
  <c r="AS360" i="1"/>
  <c r="AV92" i="1"/>
  <c r="AV288" i="1"/>
  <c r="AR72" i="1"/>
  <c r="AO138" i="1"/>
  <c r="AV218" i="1"/>
  <c r="AP231" i="1"/>
  <c r="AR231" i="1" s="1"/>
  <c r="AV153" i="1"/>
  <c r="AV180" i="1"/>
  <c r="AR237" i="1"/>
  <c r="AV277" i="1"/>
  <c r="AR299" i="1"/>
  <c r="AR317" i="1"/>
  <c r="AV27" i="1"/>
  <c r="AR90" i="1"/>
  <c r="AV171" i="1"/>
  <c r="AR287" i="1"/>
  <c r="AR30" i="1"/>
  <c r="AO39" i="1"/>
  <c r="AO57" i="1"/>
  <c r="AR92" i="1"/>
  <c r="AV297" i="1"/>
  <c r="AQ192" i="1"/>
  <c r="AT216" i="1"/>
  <c r="AT365" i="1" s="1"/>
  <c r="AO291" i="1"/>
  <c r="AO321" i="1"/>
  <c r="AP241" i="1"/>
  <c r="AR249" i="1"/>
  <c r="AV259" i="1"/>
  <c r="AO216" i="1"/>
  <c r="AO365" i="1" s="1"/>
  <c r="AV217" i="1"/>
  <c r="AV279" i="1"/>
  <c r="AR182" i="1"/>
  <c r="AS271" i="1"/>
  <c r="AR279" i="1"/>
  <c r="AP291" i="1"/>
  <c r="AR375" i="1"/>
  <c r="AO75" i="1"/>
  <c r="AO84" i="1"/>
  <c r="AV80" i="1"/>
  <c r="AV125" i="1"/>
  <c r="AP192" i="1"/>
  <c r="AP271" i="1"/>
  <c r="AV336" i="1"/>
  <c r="AP75" i="1"/>
  <c r="AQ261" i="1"/>
  <c r="AU467" i="1"/>
  <c r="AR116" i="1"/>
  <c r="AR478" i="1" s="1"/>
  <c r="AP165" i="1"/>
  <c r="AO367" i="1"/>
  <c r="AR333" i="1"/>
  <c r="AV98" i="1"/>
  <c r="AU480" i="1"/>
  <c r="AV179" i="1"/>
  <c r="AV197" i="1"/>
  <c r="AV266" i="1"/>
  <c r="AV276" i="1"/>
  <c r="AT331" i="1"/>
  <c r="AP367" i="1"/>
  <c r="AS371" i="1"/>
  <c r="AV372" i="1"/>
  <c r="AV302" i="1"/>
  <c r="AV292" i="1"/>
  <c r="AV294" i="1"/>
  <c r="AV284" i="1"/>
  <c r="AV262" i="1"/>
  <c r="AV242" i="1"/>
  <c r="AV245" i="1"/>
  <c r="AV187" i="1"/>
  <c r="AU485" i="1"/>
  <c r="AV178" i="1"/>
  <c r="AV177" i="1"/>
  <c r="AV167" i="1"/>
  <c r="AV168" i="1"/>
  <c r="AT482" i="1"/>
  <c r="AU482" i="1"/>
  <c r="AT481" i="1"/>
  <c r="AV142" i="1"/>
  <c r="AV133" i="1"/>
  <c r="AS480" i="1"/>
  <c r="AV123" i="1"/>
  <c r="AV122" i="1"/>
  <c r="AS479" i="1"/>
  <c r="AV114" i="1"/>
  <c r="AV106" i="1"/>
  <c r="AV104" i="1"/>
  <c r="AU476" i="1"/>
  <c r="AV94" i="1"/>
  <c r="AV476" i="1" s="1"/>
  <c r="AV96" i="1"/>
  <c r="AS474" i="1"/>
  <c r="AV61" i="1"/>
  <c r="AV50" i="1"/>
  <c r="AR471" i="1"/>
  <c r="AV43" i="1"/>
  <c r="AV42" i="1"/>
  <c r="AV34" i="1"/>
  <c r="AV23" i="1"/>
  <c r="AV12" i="1"/>
  <c r="AR347" i="1"/>
  <c r="AR343" i="1"/>
  <c r="AT488" i="1"/>
  <c r="AT351" i="1"/>
  <c r="AV11" i="1"/>
  <c r="AO467" i="1"/>
  <c r="AS13" i="1"/>
  <c r="AR13" i="1"/>
  <c r="AR28" i="1"/>
  <c r="AR45" i="1"/>
  <c r="AQ473" i="1"/>
  <c r="AR71" i="1"/>
  <c r="AR473" i="1" s="1"/>
  <c r="AQ66" i="1"/>
  <c r="AV77" i="1"/>
  <c r="AQ474" i="1"/>
  <c r="AR80" i="1"/>
  <c r="AV130" i="1"/>
  <c r="AQ165" i="1"/>
  <c r="AR170" i="1"/>
  <c r="AR484" i="1" s="1"/>
  <c r="AQ484" i="1"/>
  <c r="AR257" i="1"/>
  <c r="AV264" i="1"/>
  <c r="AT271" i="1"/>
  <c r="AV272" i="1"/>
  <c r="AV295" i="1"/>
  <c r="AV304" i="1"/>
  <c r="AV315" i="1"/>
  <c r="AR328" i="1"/>
  <c r="AQ321" i="1"/>
  <c r="AV358" i="1"/>
  <c r="AV15" i="1"/>
  <c r="AV26" i="1"/>
  <c r="AV33" i="1"/>
  <c r="AV469" i="1" s="1"/>
  <c r="AR46" i="1"/>
  <c r="AV49" i="1"/>
  <c r="AR54" i="1"/>
  <c r="AR63" i="1"/>
  <c r="AP473" i="1"/>
  <c r="AT69" i="1"/>
  <c r="AQ75" i="1"/>
  <c r="AV88" i="1"/>
  <c r="AV99" i="1"/>
  <c r="AT478" i="1"/>
  <c r="AV118" i="1"/>
  <c r="AU479" i="1"/>
  <c r="AQ479" i="1"/>
  <c r="AR125" i="1"/>
  <c r="AR126" i="1"/>
  <c r="AO482" i="1"/>
  <c r="AO147" i="1"/>
  <c r="AV162" i="1"/>
  <c r="AT484" i="1"/>
  <c r="AV166" i="1"/>
  <c r="AO183" i="1"/>
  <c r="AT486" i="1"/>
  <c r="AQ486" i="1"/>
  <c r="AQ183" i="1"/>
  <c r="AR189" i="1"/>
  <c r="AV196" i="1"/>
  <c r="AQ221" i="1"/>
  <c r="AR227" i="1"/>
  <c r="AV248" i="1"/>
  <c r="AV255" i="1"/>
  <c r="AV314" i="1"/>
  <c r="AV378" i="1"/>
  <c r="AR16" i="1"/>
  <c r="AR17" i="1"/>
  <c r="AU475" i="1"/>
  <c r="AV85" i="1"/>
  <c r="AP478" i="1"/>
  <c r="AP111" i="1"/>
  <c r="AQ480" i="1"/>
  <c r="AR134" i="1"/>
  <c r="AT159" i="1"/>
  <c r="AR159" i="1"/>
  <c r="AV485" i="1"/>
  <c r="AP488" i="1"/>
  <c r="AU365" i="1"/>
  <c r="AU353" i="1"/>
  <c r="AV250" i="1"/>
  <c r="AV273" i="1"/>
  <c r="AU271" i="1"/>
  <c r="AR297" i="1"/>
  <c r="AQ357" i="1"/>
  <c r="AP360" i="1"/>
  <c r="AV14" i="1"/>
  <c r="AP477" i="1"/>
  <c r="AP102" i="1"/>
  <c r="AR107" i="1"/>
  <c r="AP480" i="1"/>
  <c r="AP129" i="1"/>
  <c r="AR132" i="1"/>
  <c r="AR145" i="1"/>
  <c r="AO483" i="1"/>
  <c r="AO341" i="1"/>
  <c r="AO156" i="1"/>
  <c r="AR171" i="1"/>
  <c r="AS486" i="1"/>
  <c r="AR212" i="1"/>
  <c r="AO353" i="1"/>
  <c r="AO241" i="1"/>
  <c r="AQ251" i="1"/>
  <c r="AS467" i="1"/>
  <c r="AV13" i="1"/>
  <c r="AP467" i="1"/>
  <c r="AP10" i="1"/>
  <c r="AV17" i="1"/>
  <c r="AV29" i="1"/>
  <c r="AS469" i="1"/>
  <c r="AT470" i="1"/>
  <c r="AV52" i="1"/>
  <c r="AR55" i="1"/>
  <c r="AQ48" i="1"/>
  <c r="AQ57" i="1"/>
  <c r="AR64" i="1"/>
  <c r="AV67" i="1"/>
  <c r="AV76" i="1"/>
  <c r="AS476" i="1"/>
  <c r="AV101" i="1"/>
  <c r="AT477" i="1"/>
  <c r="AR108" i="1"/>
  <c r="AQ102" i="1"/>
  <c r="AQ111" i="1"/>
  <c r="AR117" i="1"/>
  <c r="AV121" i="1"/>
  <c r="AT132" i="1"/>
  <c r="AV132" i="1" s="1"/>
  <c r="AS157" i="1"/>
  <c r="AQ483" i="1"/>
  <c r="AR161" i="1"/>
  <c r="AQ156" i="1"/>
  <c r="AS485" i="1"/>
  <c r="AR188" i="1"/>
  <c r="AR486" i="1" s="1"/>
  <c r="AO487" i="1"/>
  <c r="AO192" i="1"/>
  <c r="AV204" i="1"/>
  <c r="AR217" i="1"/>
  <c r="AQ216" i="1"/>
  <c r="AQ201" i="1" s="1"/>
  <c r="AR218" i="1"/>
  <c r="AP221" i="1"/>
  <c r="AO366" i="1"/>
  <c r="AP261" i="1"/>
  <c r="AV313" i="1"/>
  <c r="AQ360" i="1"/>
  <c r="AT468" i="1"/>
  <c r="AQ468" i="1"/>
  <c r="AR26" i="1"/>
  <c r="AR468" i="1" s="1"/>
  <c r="AQ21" i="1"/>
  <c r="AU470" i="1"/>
  <c r="AV40" i="1"/>
  <c r="AS472" i="1"/>
  <c r="AP476" i="1"/>
  <c r="AP93" i="1"/>
  <c r="AU477" i="1"/>
  <c r="AV103" i="1"/>
  <c r="AP156" i="1"/>
  <c r="AP485" i="1"/>
  <c r="AP174" i="1"/>
  <c r="AS487" i="1"/>
  <c r="AQ488" i="1"/>
  <c r="AQ351" i="1"/>
  <c r="AR202" i="1"/>
  <c r="AR488" i="1" s="1"/>
  <c r="AS212" i="1"/>
  <c r="AS202" i="1" s="1"/>
  <c r="AV227" i="1"/>
  <c r="AS353" i="1"/>
  <c r="AP251" i="1"/>
  <c r="AP301" i="1"/>
  <c r="AO357" i="1"/>
  <c r="AO311" i="1"/>
  <c r="AU357" i="1"/>
  <c r="AV317" i="1"/>
  <c r="AR332" i="1"/>
  <c r="AQ331" i="1"/>
  <c r="AR334" i="1"/>
  <c r="AP351" i="1"/>
  <c r="AT360" i="1"/>
  <c r="AQ366" i="1"/>
  <c r="AO468" i="1"/>
  <c r="AS24" i="1"/>
  <c r="AV24" i="1" s="1"/>
  <c r="AO469" i="1"/>
  <c r="AR33" i="1"/>
  <c r="AR469" i="1" s="1"/>
  <c r="AR36" i="1"/>
  <c r="AT472" i="1"/>
  <c r="AV69" i="1"/>
  <c r="AR474" i="1"/>
  <c r="AV78" i="1"/>
  <c r="AQ475" i="1"/>
  <c r="AR89" i="1"/>
  <c r="AR475" i="1" s="1"/>
  <c r="AQ84" i="1"/>
  <c r="AQ476" i="1"/>
  <c r="AR98" i="1"/>
  <c r="AR476" i="1" s="1"/>
  <c r="AV108" i="1"/>
  <c r="AQ138" i="1"/>
  <c r="AR144" i="1"/>
  <c r="AV148" i="1"/>
  <c r="AR152" i="1"/>
  <c r="AR482" i="1" s="1"/>
  <c r="AO345" i="1"/>
  <c r="AS159" i="1"/>
  <c r="AV172" i="1"/>
  <c r="AQ485" i="1"/>
  <c r="AQ174" i="1"/>
  <c r="AR179" i="1"/>
  <c r="AR485" i="1" s="1"/>
  <c r="AV191" i="1"/>
  <c r="AV219" i="1"/>
  <c r="AO221" i="1"/>
  <c r="AT353" i="1"/>
  <c r="AT282" i="1"/>
  <c r="AV282" i="1" s="1"/>
  <c r="AV298" i="1"/>
  <c r="AT367" i="1"/>
  <c r="AP345" i="1"/>
  <c r="AV362" i="1"/>
  <c r="AT373" i="1"/>
  <c r="AP371" i="1"/>
  <c r="AP370" i="1" s="1"/>
  <c r="AR373" i="1"/>
  <c r="AQ467" i="1"/>
  <c r="AT469" i="1"/>
  <c r="AU472" i="1"/>
  <c r="AT474" i="1"/>
  <c r="AR82" i="1"/>
  <c r="AS475" i="1"/>
  <c r="AT87" i="1"/>
  <c r="AV87" i="1" s="1"/>
  <c r="AO477" i="1"/>
  <c r="AR105" i="1"/>
  <c r="AO120" i="1"/>
  <c r="AO129" i="1"/>
  <c r="AV136" i="1"/>
  <c r="AR481" i="1"/>
  <c r="AR153" i="1"/>
  <c r="AP483" i="1"/>
  <c r="AP341" i="1"/>
  <c r="AT157" i="1"/>
  <c r="AV164" i="1"/>
  <c r="AO174" i="1"/>
  <c r="AP183" i="1"/>
  <c r="AR238" i="1"/>
  <c r="AQ353" i="1"/>
  <c r="AV263" i="1"/>
  <c r="AQ271" i="1"/>
  <c r="AV303" i="1"/>
  <c r="AS357" i="1"/>
  <c r="AR318" i="1"/>
  <c r="AO331" i="1"/>
  <c r="AU367" i="1"/>
  <c r="AV334" i="1"/>
  <c r="AV374" i="1"/>
  <c r="AQ10" i="1"/>
  <c r="AR15" i="1"/>
  <c r="AR467" i="1" s="1"/>
  <c r="AV16" i="1"/>
  <c r="AR18" i="1"/>
  <c r="AS468" i="1"/>
  <c r="AU469" i="1"/>
  <c r="AR42" i="1"/>
  <c r="AR470" i="1" s="1"/>
  <c r="AS471" i="1"/>
  <c r="AV58" i="1"/>
  <c r="AV472" i="1" s="1"/>
  <c r="AS473" i="1"/>
  <c r="AU474" i="1"/>
  <c r="AO93" i="1"/>
  <c r="AS105" i="1"/>
  <c r="AV105" i="1" s="1"/>
  <c r="AS478" i="1"/>
  <c r="AO478" i="1"/>
  <c r="AO111" i="1"/>
  <c r="AP120" i="1"/>
  <c r="AP479" i="1"/>
  <c r="AR121" i="1"/>
  <c r="AR135" i="1"/>
  <c r="AP147" i="1"/>
  <c r="AV151" i="1"/>
  <c r="AR157" i="1"/>
  <c r="AO165" i="1"/>
  <c r="AR199" i="1"/>
  <c r="AV213" i="1"/>
  <c r="AU212" i="1"/>
  <c r="AV212" i="1" s="1"/>
  <c r="AP216" i="1"/>
  <c r="AP365" i="1" s="1"/>
  <c r="AR228" i="1"/>
  <c r="AV249" i="1"/>
  <c r="AO251" i="1"/>
  <c r="AR276" i="1"/>
  <c r="AO281" i="1"/>
  <c r="AO301" i="1"/>
  <c r="AV312" i="1"/>
  <c r="AT357" i="1"/>
  <c r="AP331" i="1"/>
  <c r="AV332" i="1"/>
  <c r="AV359" i="1"/>
  <c r="AR361" i="1"/>
  <c r="AS370" i="1"/>
  <c r="AT467" i="1"/>
  <c r="AU468" i="1"/>
  <c r="AS470" i="1"/>
  <c r="AU471" i="1"/>
  <c r="AR472" i="1"/>
  <c r="AU473" i="1"/>
  <c r="AV90" i="1"/>
  <c r="AT476" i="1"/>
  <c r="AR101" i="1"/>
  <c r="AU478" i="1"/>
  <c r="AV112" i="1"/>
  <c r="AT479" i="1"/>
  <c r="AU481" i="1"/>
  <c r="AV139" i="1"/>
  <c r="AU483" i="1"/>
  <c r="AS484" i="1"/>
  <c r="AV170" i="1"/>
  <c r="AT485" i="1"/>
  <c r="AU486" i="1"/>
  <c r="AT487" i="1"/>
  <c r="AV194" i="1"/>
  <c r="AV210" i="1"/>
  <c r="AR226" i="1"/>
  <c r="AV237" i="1"/>
  <c r="AR248" i="1"/>
  <c r="AR278" i="1"/>
  <c r="AV289" i="1"/>
  <c r="AP311" i="1"/>
  <c r="AU360" i="1"/>
  <c r="AV318" i="1"/>
  <c r="AP357" i="1"/>
  <c r="AP366" i="1"/>
  <c r="AV243" i="1"/>
  <c r="AP353" i="1"/>
  <c r="AV252" i="1"/>
  <c r="AV283" i="1"/>
  <c r="AQ291" i="1"/>
  <c r="AR308" i="1"/>
  <c r="AO360" i="1"/>
  <c r="AR362" i="1"/>
  <c r="AR371" i="1"/>
  <c r="AT480" i="1"/>
  <c r="AS482" i="1"/>
  <c r="AU484" i="1"/>
  <c r="AU487" i="1"/>
  <c r="AS367" i="1"/>
  <c r="AV487" i="1" l="1"/>
  <c r="AV478" i="1"/>
  <c r="AV468" i="1"/>
  <c r="AR39" i="1"/>
  <c r="AR477" i="1"/>
  <c r="AR370" i="1"/>
  <c r="AR301" i="1"/>
  <c r="AO201" i="1"/>
  <c r="AR367" i="1"/>
  <c r="AR271" i="1"/>
  <c r="AV352" i="1"/>
  <c r="AV331" i="1"/>
  <c r="AO349" i="1"/>
  <c r="AO340" i="1" s="1"/>
  <c r="AV216" i="1"/>
  <c r="AT201" i="1"/>
  <c r="AR93" i="1"/>
  <c r="AR147" i="1"/>
  <c r="AR479" i="1"/>
  <c r="AV479" i="1"/>
  <c r="AR483" i="1"/>
  <c r="AV159" i="1"/>
  <c r="AR120" i="1"/>
  <c r="AV474" i="1"/>
  <c r="AR341" i="1"/>
  <c r="AV470" i="1"/>
  <c r="AR345" i="1"/>
  <c r="AS488" i="1"/>
  <c r="AS351" i="1"/>
  <c r="AS201" i="1"/>
  <c r="AV360" i="1"/>
  <c r="AV367" i="1"/>
  <c r="AV373" i="1"/>
  <c r="AT371" i="1"/>
  <c r="AR174" i="1"/>
  <c r="AV482" i="1"/>
  <c r="AQ352" i="1"/>
  <c r="AR331" i="1"/>
  <c r="AR351" i="1"/>
  <c r="AR360" i="1"/>
  <c r="AR261" i="1"/>
  <c r="AQ365" i="1"/>
  <c r="AR216" i="1"/>
  <c r="AR57" i="1"/>
  <c r="AT473" i="1"/>
  <c r="AR357" i="1"/>
  <c r="AV353" i="1"/>
  <c r="AV365" i="1"/>
  <c r="AQ220" i="1"/>
  <c r="AR221" i="1"/>
  <c r="AR183" i="1"/>
  <c r="AV471" i="1"/>
  <c r="AO490" i="1"/>
  <c r="AR291" i="1"/>
  <c r="AT483" i="1"/>
  <c r="AV157" i="1"/>
  <c r="AR138" i="1"/>
  <c r="AR84" i="1"/>
  <c r="AP349" i="1"/>
  <c r="AU202" i="1"/>
  <c r="AR156" i="1"/>
  <c r="AO492" i="1"/>
  <c r="AR241" i="1"/>
  <c r="AP201" i="1"/>
  <c r="AR321" i="1"/>
  <c r="AR165" i="1"/>
  <c r="AV467" i="1"/>
  <c r="AR48" i="1"/>
  <c r="AR251" i="1"/>
  <c r="AR75" i="1"/>
  <c r="AS477" i="1"/>
  <c r="AR10" i="1"/>
  <c r="AP492" i="1"/>
  <c r="AQ490" i="1"/>
  <c r="AV357" i="1"/>
  <c r="AR21" i="1"/>
  <c r="AR111" i="1"/>
  <c r="AV475" i="1"/>
  <c r="AR66" i="1"/>
  <c r="AT349" i="1"/>
  <c r="AR353" i="1"/>
  <c r="AT475" i="1"/>
  <c r="AR366" i="1"/>
  <c r="AV477" i="1"/>
  <c r="AP220" i="1"/>
  <c r="AR102" i="1"/>
  <c r="AV473" i="1"/>
  <c r="AR192" i="1"/>
  <c r="AQ492" i="1"/>
  <c r="AV484" i="1"/>
  <c r="AV480" i="1"/>
  <c r="AP363" i="1"/>
  <c r="AP356" i="1" s="1"/>
  <c r="AR311" i="1"/>
  <c r="AR281" i="1"/>
  <c r="AP489" i="1"/>
  <c r="AP490" i="1" s="1"/>
  <c r="AO220" i="1"/>
  <c r="AS483" i="1"/>
  <c r="AR480" i="1"/>
  <c r="AV271" i="1"/>
  <c r="AR129" i="1"/>
  <c r="AO363" i="1"/>
  <c r="AO356" i="1" s="1"/>
  <c r="AV483" i="1" l="1"/>
  <c r="AQ349" i="1"/>
  <c r="AR349" i="1" s="1"/>
  <c r="AS349" i="1"/>
  <c r="AQ338" i="1"/>
  <c r="AP340" i="1"/>
  <c r="AP368" i="1" s="1"/>
  <c r="AP338" i="1"/>
  <c r="AQ493" i="1"/>
  <c r="AO368" i="1"/>
  <c r="AP493" i="1"/>
  <c r="AR201" i="1"/>
  <c r="AV202" i="1"/>
  <c r="AV488" i="1" s="1"/>
  <c r="AU488" i="1"/>
  <c r="AU351" i="1"/>
  <c r="AU201" i="1"/>
  <c r="AT370" i="1"/>
  <c r="AV371" i="1"/>
  <c r="AR489" i="1"/>
  <c r="AR490" i="1" s="1"/>
  <c r="AO338" i="1"/>
  <c r="AO493" i="1"/>
  <c r="AR220" i="1"/>
  <c r="AQ363" i="1"/>
  <c r="AR365" i="1"/>
  <c r="AR352" i="1"/>
  <c r="AR492" i="1"/>
  <c r="AQ340" i="1" l="1"/>
  <c r="AR340" i="1" s="1"/>
  <c r="AP379" i="1"/>
  <c r="AP381" i="1"/>
  <c r="AO379" i="1"/>
  <c r="AO381" i="1"/>
  <c r="AR493" i="1"/>
  <c r="AR363" i="1"/>
  <c r="AQ356" i="1"/>
  <c r="AR338" i="1"/>
  <c r="AU349" i="1"/>
  <c r="AV351" i="1"/>
  <c r="AV370" i="1"/>
  <c r="AV201" i="1"/>
  <c r="AQ381" i="1" l="1"/>
  <c r="AQ368" i="1"/>
  <c r="AR356" i="1"/>
  <c r="AR381" i="1" s="1"/>
  <c r="AV349" i="1"/>
  <c r="AR368" i="1" l="1"/>
  <c r="AQ379" i="1"/>
  <c r="AR379" i="1" l="1"/>
  <c r="AH304" i="1" l="1"/>
  <c r="AH159" i="1" l="1"/>
  <c r="AG159" i="1"/>
  <c r="AH373" i="1" l="1"/>
  <c r="AH121" i="1" l="1"/>
  <c r="AG105" i="1"/>
  <c r="AH157" i="1" l="1"/>
  <c r="AH122" i="1" l="1"/>
  <c r="AH282" i="1" l="1"/>
  <c r="AH284" i="1"/>
  <c r="AG157" i="1" l="1"/>
  <c r="AH87" i="1" l="1"/>
  <c r="AH132" i="1" l="1"/>
  <c r="AG42" i="1" l="1"/>
  <c r="AG24" i="1"/>
  <c r="AH314" i="1" l="1"/>
  <c r="AG33" i="1" l="1"/>
  <c r="AG13" i="1"/>
  <c r="AJ287" i="1" l="1"/>
  <c r="AJ288" i="1"/>
  <c r="AB288" i="1"/>
  <c r="L288" i="1"/>
  <c r="X288" i="1"/>
  <c r="AN288" i="1"/>
  <c r="P288" i="1"/>
  <c r="AB287" i="1"/>
  <c r="L287" i="1"/>
  <c r="T288" i="1"/>
  <c r="AF288" i="1"/>
  <c r="T287" i="1"/>
  <c r="AH69" i="1"/>
  <c r="AH334" i="1" l="1"/>
  <c r="AL334" i="1"/>
  <c r="AM334" i="1"/>
  <c r="AJ286" i="1"/>
  <c r="AN286" i="1"/>
  <c r="AG486" i="1"/>
  <c r="AH486" i="1"/>
  <c r="AG485" i="1"/>
  <c r="AH485" i="1"/>
  <c r="AH484" i="1"/>
  <c r="AI484" i="1"/>
  <c r="AH482" i="1"/>
  <c r="AI482" i="1"/>
  <c r="AJ143" i="1"/>
  <c r="AN143" i="1"/>
  <c r="AI480" i="1"/>
  <c r="AG479" i="1"/>
  <c r="AH479" i="1"/>
  <c r="AG478" i="1"/>
  <c r="AH478" i="1"/>
  <c r="AH477" i="1"/>
  <c r="AG476" i="1"/>
  <c r="AI476" i="1"/>
  <c r="AG475" i="1"/>
  <c r="AI475" i="1"/>
  <c r="AG473" i="1"/>
  <c r="AH473" i="1"/>
  <c r="AI473" i="1"/>
  <c r="AJ62" i="1"/>
  <c r="AN62" i="1"/>
  <c r="AJ53" i="1"/>
  <c r="AN53" i="1"/>
  <c r="AJ44" i="1"/>
  <c r="AN44" i="1"/>
  <c r="AJ35" i="1"/>
  <c r="AN35" i="1"/>
  <c r="AH468" i="1"/>
  <c r="AI481" i="1"/>
  <c r="AH481" i="1"/>
  <c r="AG481" i="1"/>
  <c r="AI472" i="1"/>
  <c r="AH472" i="1"/>
  <c r="AG472" i="1"/>
  <c r="AI471" i="1"/>
  <c r="AH471" i="1"/>
  <c r="AG471" i="1"/>
  <c r="AI470" i="1"/>
  <c r="AH470" i="1"/>
  <c r="AG470" i="1"/>
  <c r="AI469" i="1"/>
  <c r="AH469" i="1"/>
  <c r="AG469" i="1"/>
  <c r="AM378" i="1"/>
  <c r="AL378" i="1"/>
  <c r="AK378" i="1"/>
  <c r="AJ378" i="1"/>
  <c r="AM376" i="1"/>
  <c r="AL376" i="1"/>
  <c r="AN376" i="1" s="1"/>
  <c r="AK376" i="1"/>
  <c r="AJ376" i="1"/>
  <c r="AM374" i="1"/>
  <c r="AL374" i="1"/>
  <c r="AK374" i="1"/>
  <c r="AJ374" i="1"/>
  <c r="AM373" i="1"/>
  <c r="AL373" i="1"/>
  <c r="AL371" i="1" s="1"/>
  <c r="AK373" i="1"/>
  <c r="AJ373" i="1"/>
  <c r="AM372" i="1"/>
  <c r="AL372" i="1"/>
  <c r="AK372" i="1"/>
  <c r="AJ372" i="1"/>
  <c r="AJ371" i="1"/>
  <c r="AI371" i="1"/>
  <c r="AH371" i="1"/>
  <c r="AG371" i="1"/>
  <c r="AN364" i="1"/>
  <c r="AJ364" i="1"/>
  <c r="AN354" i="1"/>
  <c r="AJ354" i="1"/>
  <c r="AN348" i="1"/>
  <c r="AJ348" i="1"/>
  <c r="AI347" i="1"/>
  <c r="AH347" i="1"/>
  <c r="AG347" i="1"/>
  <c r="AN346" i="1"/>
  <c r="AJ346" i="1"/>
  <c r="AI345" i="1"/>
  <c r="AN344" i="1"/>
  <c r="AJ344" i="1"/>
  <c r="AI343" i="1"/>
  <c r="AG343" i="1"/>
  <c r="AN342" i="1"/>
  <c r="AJ342" i="1"/>
  <c r="AI341" i="1"/>
  <c r="AN335" i="1"/>
  <c r="AJ335" i="1"/>
  <c r="AN330" i="1"/>
  <c r="AJ330" i="1"/>
  <c r="AJ329" i="1"/>
  <c r="AN326" i="1"/>
  <c r="AJ326" i="1"/>
  <c r="AJ325" i="1"/>
  <c r="AJ324" i="1"/>
  <c r="AJ323" i="1"/>
  <c r="AJ322" i="1"/>
  <c r="AN320" i="1"/>
  <c r="AJ320" i="1"/>
  <c r="AJ319" i="1"/>
  <c r="AN316" i="1"/>
  <c r="AJ316" i="1"/>
  <c r="AJ315" i="1"/>
  <c r="AJ314" i="1"/>
  <c r="AJ313" i="1"/>
  <c r="AJ312" i="1"/>
  <c r="AN310" i="1"/>
  <c r="AJ310" i="1"/>
  <c r="AM309" i="1"/>
  <c r="AN309" i="1" s="1"/>
  <c r="AL309" i="1"/>
  <c r="AK309" i="1"/>
  <c r="AJ309" i="1"/>
  <c r="AN306" i="1"/>
  <c r="AJ306" i="1"/>
  <c r="AM305" i="1"/>
  <c r="AL305" i="1"/>
  <c r="AK305" i="1"/>
  <c r="AJ305" i="1"/>
  <c r="AM304" i="1"/>
  <c r="AK304" i="1"/>
  <c r="AM303" i="1"/>
  <c r="AL303" i="1"/>
  <c r="AK303" i="1"/>
  <c r="AJ303" i="1"/>
  <c r="AM302" i="1"/>
  <c r="AL302" i="1"/>
  <c r="AN302" i="1" s="1"/>
  <c r="AK302" i="1"/>
  <c r="AJ302" i="1"/>
  <c r="AN300" i="1"/>
  <c r="AJ300" i="1"/>
  <c r="AN296" i="1"/>
  <c r="AJ296" i="1"/>
  <c r="AM295" i="1"/>
  <c r="AN295" i="1" s="1"/>
  <c r="AL295" i="1"/>
  <c r="AK295" i="1"/>
  <c r="AJ295" i="1"/>
  <c r="AM294" i="1"/>
  <c r="AN294" i="1" s="1"/>
  <c r="AL294" i="1"/>
  <c r="AK294" i="1"/>
  <c r="AJ294" i="1"/>
  <c r="AM293" i="1"/>
  <c r="AL293" i="1"/>
  <c r="AK293" i="1"/>
  <c r="AJ293" i="1"/>
  <c r="AN292" i="1"/>
  <c r="AM292" i="1"/>
  <c r="AL292" i="1"/>
  <c r="AK292" i="1"/>
  <c r="AJ292" i="1"/>
  <c r="AN290" i="1"/>
  <c r="AJ290" i="1"/>
  <c r="AM289" i="1"/>
  <c r="AL289" i="1"/>
  <c r="AK289" i="1"/>
  <c r="AI289" i="1"/>
  <c r="AJ289" i="1" s="1"/>
  <c r="AH289" i="1"/>
  <c r="AG289" i="1"/>
  <c r="AG281" i="1"/>
  <c r="AM285" i="1"/>
  <c r="AN285" i="1" s="1"/>
  <c r="AL285" i="1"/>
  <c r="AK285" i="1"/>
  <c r="AJ285" i="1"/>
  <c r="AM284" i="1"/>
  <c r="AK284" i="1"/>
  <c r="AM283" i="1"/>
  <c r="AK283" i="1"/>
  <c r="AM282" i="1"/>
  <c r="AL282" i="1"/>
  <c r="AN282" i="1" s="1"/>
  <c r="AK282" i="1"/>
  <c r="AJ282" i="1"/>
  <c r="AN280" i="1"/>
  <c r="AJ280" i="1"/>
  <c r="AM275" i="1"/>
  <c r="AN275" i="1" s="1"/>
  <c r="AL275" i="1"/>
  <c r="AK275" i="1"/>
  <c r="AJ275" i="1"/>
  <c r="AM274" i="1"/>
  <c r="AL274" i="1"/>
  <c r="AK274" i="1"/>
  <c r="AJ274" i="1"/>
  <c r="AM273" i="1"/>
  <c r="AN273" i="1" s="1"/>
  <c r="AL273" i="1"/>
  <c r="AK273" i="1"/>
  <c r="AJ273" i="1"/>
  <c r="AN272" i="1"/>
  <c r="AM272" i="1"/>
  <c r="AL272" i="1"/>
  <c r="AK272" i="1"/>
  <c r="AJ272" i="1"/>
  <c r="AM270" i="1"/>
  <c r="AL270" i="1"/>
  <c r="AK270" i="1"/>
  <c r="AJ270" i="1"/>
  <c r="AM269" i="1"/>
  <c r="AL269" i="1"/>
  <c r="AN269" i="1" s="1"/>
  <c r="AK269" i="1"/>
  <c r="AJ269" i="1"/>
  <c r="AM265" i="1"/>
  <c r="AN265" i="1" s="1"/>
  <c r="AL265" i="1"/>
  <c r="AK265" i="1"/>
  <c r="AJ265" i="1"/>
  <c r="AM264" i="1"/>
  <c r="AL264" i="1"/>
  <c r="AN264" i="1" s="1"/>
  <c r="AK264" i="1"/>
  <c r="AM263" i="1"/>
  <c r="AL263" i="1"/>
  <c r="AN263" i="1" s="1"/>
  <c r="AK263" i="1"/>
  <c r="AJ263" i="1"/>
  <c r="AM262" i="1"/>
  <c r="AN262" i="1" s="1"/>
  <c r="AL262" i="1"/>
  <c r="AK262" i="1"/>
  <c r="AJ262" i="1"/>
  <c r="AN260" i="1"/>
  <c r="AJ260" i="1"/>
  <c r="AM255" i="1"/>
  <c r="AL255" i="1"/>
  <c r="AK255" i="1"/>
  <c r="AJ255" i="1"/>
  <c r="AM254" i="1"/>
  <c r="AN254" i="1" s="1"/>
  <c r="AL254" i="1"/>
  <c r="AK254" i="1"/>
  <c r="AJ254" i="1"/>
  <c r="AN253" i="1"/>
  <c r="AM253" i="1"/>
  <c r="AL253" i="1"/>
  <c r="AK253" i="1"/>
  <c r="AJ253" i="1"/>
  <c r="AM252" i="1"/>
  <c r="AN252" i="1" s="1"/>
  <c r="AL252" i="1"/>
  <c r="AK252" i="1"/>
  <c r="AJ252" i="1"/>
  <c r="AM250" i="1"/>
  <c r="AL250" i="1"/>
  <c r="AK250" i="1"/>
  <c r="AN250" i="1" s="1"/>
  <c r="AJ250" i="1"/>
  <c r="AM245" i="1"/>
  <c r="AL245" i="1"/>
  <c r="AK245" i="1"/>
  <c r="AJ245" i="1"/>
  <c r="AM244" i="1"/>
  <c r="AK244" i="1"/>
  <c r="AJ244" i="1"/>
  <c r="AM243" i="1"/>
  <c r="AL243" i="1"/>
  <c r="AK243" i="1"/>
  <c r="AJ243" i="1"/>
  <c r="AM242" i="1"/>
  <c r="AL242" i="1"/>
  <c r="AK242" i="1"/>
  <c r="AJ242" i="1"/>
  <c r="AN240" i="1"/>
  <c r="AJ240" i="1"/>
  <c r="AN239" i="1"/>
  <c r="AJ239" i="1"/>
  <c r="AN236" i="1"/>
  <c r="AJ236" i="1"/>
  <c r="AJ235" i="1"/>
  <c r="AJ234" i="1"/>
  <c r="AJ233" i="1"/>
  <c r="AJ232" i="1"/>
  <c r="AN230" i="1"/>
  <c r="AJ230" i="1"/>
  <c r="AJ229" i="1"/>
  <c r="AJ225" i="1"/>
  <c r="AJ224" i="1"/>
  <c r="AJ223" i="1"/>
  <c r="AJ222" i="1"/>
  <c r="AM219" i="1"/>
  <c r="AN219" i="1" s="1"/>
  <c r="AL219" i="1"/>
  <c r="AK219" i="1"/>
  <c r="AJ219" i="1"/>
  <c r="AK216" i="1"/>
  <c r="AK365" i="1" s="1"/>
  <c r="AG216" i="1"/>
  <c r="AG365" i="1" s="1"/>
  <c r="AM215" i="1"/>
  <c r="AL215" i="1"/>
  <c r="AN215" i="1" s="1"/>
  <c r="AK215" i="1"/>
  <c r="AJ215" i="1"/>
  <c r="AM214" i="1"/>
  <c r="AL214" i="1"/>
  <c r="AK214" i="1"/>
  <c r="AK212" i="1" s="1"/>
  <c r="AJ214" i="1"/>
  <c r="AM213" i="1"/>
  <c r="AL213" i="1"/>
  <c r="AK213" i="1"/>
  <c r="AJ213" i="1"/>
  <c r="AL212" i="1"/>
  <c r="AI212" i="1"/>
  <c r="AJ212" i="1" s="1"/>
  <c r="AH212" i="1"/>
  <c r="AG212" i="1"/>
  <c r="AM211" i="1"/>
  <c r="AN211" i="1" s="1"/>
  <c r="AL211" i="1"/>
  <c r="AK211" i="1"/>
  <c r="AJ211" i="1"/>
  <c r="AM210" i="1"/>
  <c r="AL210" i="1"/>
  <c r="AK210" i="1"/>
  <c r="AJ210" i="1"/>
  <c r="AM209" i="1"/>
  <c r="AL209" i="1"/>
  <c r="AK209" i="1"/>
  <c r="AJ209" i="1"/>
  <c r="AN208" i="1"/>
  <c r="AM208" i="1"/>
  <c r="AL208" i="1"/>
  <c r="AK208" i="1"/>
  <c r="AJ208" i="1"/>
  <c r="AM207" i="1"/>
  <c r="AN207" i="1" s="1"/>
  <c r="AL207" i="1"/>
  <c r="AK207" i="1"/>
  <c r="AJ207" i="1"/>
  <c r="AM206" i="1"/>
  <c r="AL206" i="1"/>
  <c r="AN206" i="1" s="1"/>
  <c r="AK206" i="1"/>
  <c r="AJ206" i="1"/>
  <c r="AM205" i="1"/>
  <c r="AL205" i="1"/>
  <c r="AK205" i="1"/>
  <c r="AN205" i="1" s="1"/>
  <c r="AJ205" i="1"/>
  <c r="AM204" i="1"/>
  <c r="AL204" i="1"/>
  <c r="AK204" i="1"/>
  <c r="AJ204" i="1"/>
  <c r="AM203" i="1"/>
  <c r="AL203" i="1"/>
  <c r="AK203" i="1"/>
  <c r="AH203" i="1"/>
  <c r="AI202" i="1"/>
  <c r="AG202" i="1"/>
  <c r="AG488" i="1" s="1"/>
  <c r="AM200" i="1"/>
  <c r="AN200" i="1" s="1"/>
  <c r="AL200" i="1"/>
  <c r="AK200" i="1"/>
  <c r="AJ200" i="1"/>
  <c r="AI487" i="1"/>
  <c r="AH487" i="1"/>
  <c r="AN196" i="1"/>
  <c r="AM196" i="1"/>
  <c r="AL196" i="1"/>
  <c r="AK196" i="1"/>
  <c r="AJ196" i="1"/>
  <c r="AM195" i="1"/>
  <c r="AN195" i="1" s="1"/>
  <c r="AL195" i="1"/>
  <c r="AK195" i="1"/>
  <c r="AJ195" i="1"/>
  <c r="AM194" i="1"/>
  <c r="AN194" i="1" s="1"/>
  <c r="AL194" i="1"/>
  <c r="AK194" i="1"/>
  <c r="AJ194" i="1"/>
  <c r="AM193" i="1"/>
  <c r="AL193" i="1"/>
  <c r="AK193" i="1"/>
  <c r="AJ193" i="1"/>
  <c r="AM191" i="1"/>
  <c r="AN191" i="1" s="1"/>
  <c r="AL191" i="1"/>
  <c r="AK191" i="1"/>
  <c r="AJ191" i="1"/>
  <c r="AM187" i="1"/>
  <c r="AL187" i="1"/>
  <c r="AK187" i="1"/>
  <c r="AJ187" i="1"/>
  <c r="AN186" i="1"/>
  <c r="AM186" i="1"/>
  <c r="AL186" i="1"/>
  <c r="AK186" i="1"/>
  <c r="AJ186" i="1"/>
  <c r="AM185" i="1"/>
  <c r="AN185" i="1" s="1"/>
  <c r="AL185" i="1"/>
  <c r="AK185" i="1"/>
  <c r="AJ185" i="1"/>
  <c r="AN184" i="1"/>
  <c r="AM184" i="1"/>
  <c r="AL184" i="1"/>
  <c r="AK184" i="1"/>
  <c r="AJ184" i="1"/>
  <c r="AM178" i="1"/>
  <c r="AL178" i="1"/>
  <c r="AK178" i="1"/>
  <c r="AJ178" i="1"/>
  <c r="AN177" i="1"/>
  <c r="AM177" i="1"/>
  <c r="AL177" i="1"/>
  <c r="AK177" i="1"/>
  <c r="AJ177" i="1"/>
  <c r="AM176" i="1"/>
  <c r="AN176" i="1" s="1"/>
  <c r="AL176" i="1"/>
  <c r="AK176" i="1"/>
  <c r="AJ176" i="1"/>
  <c r="AM175" i="1"/>
  <c r="AL175" i="1"/>
  <c r="AK175" i="1"/>
  <c r="AJ175" i="1"/>
  <c r="AM173" i="1"/>
  <c r="AN173" i="1" s="1"/>
  <c r="AL173" i="1"/>
  <c r="AK173" i="1"/>
  <c r="AJ173" i="1"/>
  <c r="AM169" i="1"/>
  <c r="AL169" i="1"/>
  <c r="AN169" i="1" s="1"/>
  <c r="AK169" i="1"/>
  <c r="AJ169" i="1"/>
  <c r="AM168" i="1"/>
  <c r="AL168" i="1"/>
  <c r="AK168" i="1"/>
  <c r="AJ168" i="1"/>
  <c r="AM167" i="1"/>
  <c r="AN167" i="1" s="1"/>
  <c r="AL167" i="1"/>
  <c r="AK167" i="1"/>
  <c r="AJ167" i="1"/>
  <c r="AM166" i="1"/>
  <c r="AL166" i="1"/>
  <c r="AK166" i="1"/>
  <c r="AJ166" i="1"/>
  <c r="AM164" i="1"/>
  <c r="AN164" i="1" s="1"/>
  <c r="AL164" i="1"/>
  <c r="AK164" i="1"/>
  <c r="AJ164" i="1"/>
  <c r="AM160" i="1"/>
  <c r="AN160" i="1" s="1"/>
  <c r="AL160" i="1"/>
  <c r="AK160" i="1"/>
  <c r="AJ160" i="1"/>
  <c r="AM159" i="1"/>
  <c r="AL159" i="1"/>
  <c r="AM158" i="1"/>
  <c r="AL158" i="1"/>
  <c r="AK158" i="1"/>
  <c r="AJ158" i="1"/>
  <c r="AM157" i="1"/>
  <c r="AL157" i="1"/>
  <c r="AK157" i="1"/>
  <c r="AM155" i="1"/>
  <c r="AL155" i="1"/>
  <c r="AN155" i="1" s="1"/>
  <c r="AK155" i="1"/>
  <c r="AJ155" i="1"/>
  <c r="AM151" i="1"/>
  <c r="AN151" i="1" s="1"/>
  <c r="AL151" i="1"/>
  <c r="AK151" i="1"/>
  <c r="AJ151" i="1"/>
  <c r="AN150" i="1"/>
  <c r="AM150" i="1"/>
  <c r="AL150" i="1"/>
  <c r="AK150" i="1"/>
  <c r="AJ150" i="1"/>
  <c r="AM149" i="1"/>
  <c r="AN149" i="1" s="1"/>
  <c r="AL149" i="1"/>
  <c r="AK149" i="1"/>
  <c r="AJ149" i="1"/>
  <c r="AM148" i="1"/>
  <c r="AL148" i="1"/>
  <c r="AK148" i="1"/>
  <c r="AJ148" i="1"/>
  <c r="AM146" i="1"/>
  <c r="AN146" i="1" s="1"/>
  <c r="AL146" i="1"/>
  <c r="AK146" i="1"/>
  <c r="AJ146" i="1"/>
  <c r="AM142" i="1"/>
  <c r="AN142" i="1" s="1"/>
  <c r="AL142" i="1"/>
  <c r="AK142" i="1"/>
  <c r="AJ142" i="1"/>
  <c r="AM141" i="1"/>
  <c r="AL141" i="1"/>
  <c r="AJ141" i="1"/>
  <c r="AM140" i="1"/>
  <c r="AL140" i="1"/>
  <c r="AK140" i="1"/>
  <c r="AN140" i="1" s="1"/>
  <c r="AJ140" i="1"/>
  <c r="AM139" i="1"/>
  <c r="AN139" i="1" s="1"/>
  <c r="AL139" i="1"/>
  <c r="AK139" i="1"/>
  <c r="AJ139" i="1"/>
  <c r="AM137" i="1"/>
  <c r="AL137" i="1"/>
  <c r="AK137" i="1"/>
  <c r="AN137" i="1" s="1"/>
  <c r="AJ137" i="1"/>
  <c r="AM133" i="1"/>
  <c r="AN133" i="1" s="1"/>
  <c r="AL133" i="1"/>
  <c r="AK133" i="1"/>
  <c r="AJ133" i="1"/>
  <c r="AM132" i="1"/>
  <c r="AM131" i="1"/>
  <c r="AN131" i="1" s="1"/>
  <c r="AL131" i="1"/>
  <c r="AK131" i="1"/>
  <c r="AJ131" i="1"/>
  <c r="AN130" i="1"/>
  <c r="AM130" i="1"/>
  <c r="AL130" i="1"/>
  <c r="AK130" i="1"/>
  <c r="AJ130" i="1"/>
  <c r="AM128" i="1"/>
  <c r="AN128" i="1" s="1"/>
  <c r="AL128" i="1"/>
  <c r="AK128" i="1"/>
  <c r="AJ128" i="1"/>
  <c r="AI479" i="1"/>
  <c r="AN124" i="1"/>
  <c r="AM124" i="1"/>
  <c r="AL124" i="1"/>
  <c r="AK124" i="1"/>
  <c r="AJ124" i="1"/>
  <c r="AM123" i="1"/>
  <c r="AN123" i="1" s="1"/>
  <c r="AL123" i="1"/>
  <c r="AK123" i="1"/>
  <c r="AJ123" i="1"/>
  <c r="AM122" i="1"/>
  <c r="AL122" i="1"/>
  <c r="AK122" i="1"/>
  <c r="AJ122" i="1"/>
  <c r="AM121" i="1"/>
  <c r="AL121" i="1"/>
  <c r="AK121" i="1"/>
  <c r="AJ121" i="1"/>
  <c r="AM119" i="1"/>
  <c r="AN119" i="1" s="1"/>
  <c r="AL119" i="1"/>
  <c r="AK119" i="1"/>
  <c r="AJ119" i="1"/>
  <c r="AM115" i="1"/>
  <c r="AN115" i="1" s="1"/>
  <c r="AL115" i="1"/>
  <c r="AK115" i="1"/>
  <c r="AJ115" i="1"/>
  <c r="AM114" i="1"/>
  <c r="AL114" i="1"/>
  <c r="AK114" i="1"/>
  <c r="AN114" i="1" s="1"/>
  <c r="AJ114" i="1"/>
  <c r="AM113" i="1"/>
  <c r="AN113" i="1" s="1"/>
  <c r="AL113" i="1"/>
  <c r="AK113" i="1"/>
  <c r="AJ113" i="1"/>
  <c r="AN112" i="1"/>
  <c r="AM112" i="1"/>
  <c r="AL112" i="1"/>
  <c r="AK112" i="1"/>
  <c r="AJ112" i="1"/>
  <c r="AM110" i="1"/>
  <c r="AN110" i="1" s="1"/>
  <c r="AL110" i="1"/>
  <c r="AK110" i="1"/>
  <c r="AI110" i="1"/>
  <c r="AJ110" i="1" s="1"/>
  <c r="AH110" i="1"/>
  <c r="AG110" i="1"/>
  <c r="AM106" i="1"/>
  <c r="AN106" i="1" s="1"/>
  <c r="AL106" i="1"/>
  <c r="AK106" i="1"/>
  <c r="AJ106" i="1"/>
  <c r="AM105" i="1"/>
  <c r="AL105" i="1"/>
  <c r="AK105" i="1"/>
  <c r="AN105" i="1" s="1"/>
  <c r="AJ105" i="1"/>
  <c r="AM104" i="1"/>
  <c r="AL104" i="1"/>
  <c r="AK104" i="1"/>
  <c r="AN104" i="1" s="1"/>
  <c r="AJ104" i="1"/>
  <c r="AM103" i="1"/>
  <c r="AL103" i="1"/>
  <c r="AK103" i="1"/>
  <c r="AJ103" i="1"/>
  <c r="AM97" i="1"/>
  <c r="AL97" i="1"/>
  <c r="AK97" i="1"/>
  <c r="AJ97" i="1"/>
  <c r="AM96" i="1"/>
  <c r="AL96" i="1"/>
  <c r="AK96" i="1"/>
  <c r="AJ96" i="1"/>
  <c r="AM95" i="1"/>
  <c r="AL95" i="1"/>
  <c r="AK95" i="1"/>
  <c r="AN95" i="1" s="1"/>
  <c r="AJ95" i="1"/>
  <c r="AM94" i="1"/>
  <c r="AN94" i="1" s="1"/>
  <c r="AL94" i="1"/>
  <c r="AK94" i="1"/>
  <c r="AJ94" i="1"/>
  <c r="AM88" i="1"/>
  <c r="AL88" i="1"/>
  <c r="AK88" i="1"/>
  <c r="AJ88" i="1"/>
  <c r="AM87" i="1"/>
  <c r="AL87" i="1"/>
  <c r="AN87" i="1" s="1"/>
  <c r="AK87" i="1"/>
  <c r="AJ87" i="1"/>
  <c r="AM86" i="1"/>
  <c r="AL86" i="1"/>
  <c r="AN86" i="1" s="1"/>
  <c r="AK86" i="1"/>
  <c r="AJ86" i="1"/>
  <c r="AM85" i="1"/>
  <c r="AK85" i="1"/>
  <c r="AJ85" i="1"/>
  <c r="AM83" i="1"/>
  <c r="AN83" i="1" s="1"/>
  <c r="AL83" i="1"/>
  <c r="AK83" i="1"/>
  <c r="AJ83" i="1"/>
  <c r="AM79" i="1"/>
  <c r="AN79" i="1" s="1"/>
  <c r="AL79" i="1"/>
  <c r="AK79" i="1"/>
  <c r="AJ79" i="1"/>
  <c r="AN78" i="1"/>
  <c r="AM78" i="1"/>
  <c r="AL78" i="1"/>
  <c r="AK78" i="1"/>
  <c r="AJ78" i="1"/>
  <c r="AM77" i="1"/>
  <c r="AN77" i="1" s="1"/>
  <c r="AL77" i="1"/>
  <c r="AK77" i="1"/>
  <c r="AJ77" i="1"/>
  <c r="AN76" i="1"/>
  <c r="AM76" i="1"/>
  <c r="AL76" i="1"/>
  <c r="AK76" i="1"/>
  <c r="AJ76" i="1"/>
  <c r="AM74" i="1"/>
  <c r="AN74" i="1" s="1"/>
  <c r="AL74" i="1"/>
  <c r="AK74" i="1"/>
  <c r="AJ74" i="1"/>
  <c r="AN70" i="1"/>
  <c r="AM70" i="1"/>
  <c r="AL70" i="1"/>
  <c r="AK70" i="1"/>
  <c r="AJ70" i="1"/>
  <c r="AM69" i="1"/>
  <c r="AL69" i="1"/>
  <c r="AK69" i="1"/>
  <c r="AJ69" i="1"/>
  <c r="AM68" i="1"/>
  <c r="AN68" i="1" s="1"/>
  <c r="AL68" i="1"/>
  <c r="AK68" i="1"/>
  <c r="AJ68" i="1"/>
  <c r="AM67" i="1"/>
  <c r="AL67" i="1"/>
  <c r="AK67" i="1"/>
  <c r="AJ67" i="1"/>
  <c r="AM65" i="1"/>
  <c r="AL65" i="1"/>
  <c r="AK65" i="1"/>
  <c r="AJ65" i="1"/>
  <c r="AM61" i="1"/>
  <c r="AN61" i="1" s="1"/>
  <c r="AL61" i="1"/>
  <c r="AK61" i="1"/>
  <c r="AJ61" i="1"/>
  <c r="AN60" i="1"/>
  <c r="AM60" i="1"/>
  <c r="AL60" i="1"/>
  <c r="AK60" i="1"/>
  <c r="AJ60" i="1"/>
  <c r="AM59" i="1"/>
  <c r="AN59" i="1" s="1"/>
  <c r="AL59" i="1"/>
  <c r="AK59" i="1"/>
  <c r="AJ59" i="1"/>
  <c r="AN58" i="1"/>
  <c r="AN472" i="1" s="1"/>
  <c r="AM58" i="1"/>
  <c r="AL58" i="1"/>
  <c r="AL472" i="1" s="1"/>
  <c r="AK58" i="1"/>
  <c r="AJ58" i="1"/>
  <c r="AM56" i="1"/>
  <c r="AN56" i="1" s="1"/>
  <c r="AL56" i="1"/>
  <c r="AK56" i="1"/>
  <c r="AJ56" i="1"/>
  <c r="AN52" i="1"/>
  <c r="AM52" i="1"/>
  <c r="AL52" i="1"/>
  <c r="AK52" i="1"/>
  <c r="AJ52" i="1"/>
  <c r="AM51" i="1"/>
  <c r="AN51" i="1" s="1"/>
  <c r="AL51" i="1"/>
  <c r="AK51" i="1"/>
  <c r="AJ51" i="1"/>
  <c r="AM50" i="1"/>
  <c r="AN50" i="1" s="1"/>
  <c r="AL50" i="1"/>
  <c r="AK50" i="1"/>
  <c r="AJ50" i="1"/>
  <c r="AM49" i="1"/>
  <c r="AL49" i="1"/>
  <c r="AK49" i="1"/>
  <c r="AK471" i="1" s="1"/>
  <c r="AJ49" i="1"/>
  <c r="AM47" i="1"/>
  <c r="AN47" i="1" s="1"/>
  <c r="AL47" i="1"/>
  <c r="AK47" i="1"/>
  <c r="AJ47" i="1"/>
  <c r="AM43" i="1"/>
  <c r="AN43" i="1" s="1"/>
  <c r="AL43" i="1"/>
  <c r="AK43" i="1"/>
  <c r="AJ43" i="1"/>
  <c r="AM42" i="1"/>
  <c r="AL42" i="1"/>
  <c r="AK42" i="1"/>
  <c r="AN42" i="1" s="1"/>
  <c r="AJ42" i="1"/>
  <c r="AM41" i="1"/>
  <c r="AN41" i="1" s="1"/>
  <c r="AL41" i="1"/>
  <c r="AK41" i="1"/>
  <c r="AJ41" i="1"/>
  <c r="AN40" i="1"/>
  <c r="AM40" i="1"/>
  <c r="AL40" i="1"/>
  <c r="AL470" i="1" s="1"/>
  <c r="AK40" i="1"/>
  <c r="AJ40" i="1"/>
  <c r="AM38" i="1"/>
  <c r="AN38" i="1" s="1"/>
  <c r="AL38" i="1"/>
  <c r="AK38" i="1"/>
  <c r="AJ38" i="1"/>
  <c r="AN34" i="1"/>
  <c r="AM34" i="1"/>
  <c r="AL34" i="1"/>
  <c r="AK34" i="1"/>
  <c r="AJ34" i="1"/>
  <c r="AM33" i="1"/>
  <c r="AN33" i="1" s="1"/>
  <c r="AL33" i="1"/>
  <c r="AK33" i="1"/>
  <c r="AJ33" i="1"/>
  <c r="AM32" i="1"/>
  <c r="AL32" i="1"/>
  <c r="AK32" i="1"/>
  <c r="AJ32" i="1"/>
  <c r="AM31" i="1"/>
  <c r="AL31" i="1"/>
  <c r="AK31" i="1"/>
  <c r="AK469" i="1" s="1"/>
  <c r="AJ31" i="1"/>
  <c r="AM29" i="1"/>
  <c r="AN29" i="1" s="1"/>
  <c r="AL29" i="1"/>
  <c r="AK29" i="1"/>
  <c r="AJ29" i="1"/>
  <c r="AM25" i="1"/>
  <c r="AN25" i="1" s="1"/>
  <c r="AL25" i="1"/>
  <c r="AK25" i="1"/>
  <c r="AJ25" i="1"/>
  <c r="AM24" i="1"/>
  <c r="AL24" i="1"/>
  <c r="AK24" i="1"/>
  <c r="AN24" i="1" s="1"/>
  <c r="AJ24" i="1"/>
  <c r="AN23" i="1"/>
  <c r="AM23" i="1"/>
  <c r="AL23" i="1"/>
  <c r="AK23" i="1"/>
  <c r="AJ23" i="1"/>
  <c r="AM22" i="1"/>
  <c r="AL22" i="1"/>
  <c r="AK22" i="1"/>
  <c r="AJ22" i="1"/>
  <c r="AN20" i="1"/>
  <c r="AJ20" i="1"/>
  <c r="AN19" i="1"/>
  <c r="AJ19" i="1"/>
  <c r="AM14" i="1"/>
  <c r="AL14" i="1"/>
  <c r="AK14" i="1"/>
  <c r="AJ14" i="1"/>
  <c r="AM13" i="1"/>
  <c r="AL13" i="1"/>
  <c r="AK13" i="1"/>
  <c r="AJ13" i="1"/>
  <c r="AN12" i="1"/>
  <c r="AM12" i="1"/>
  <c r="AL12" i="1"/>
  <c r="AK12" i="1"/>
  <c r="AJ12" i="1"/>
  <c r="AM11" i="1"/>
  <c r="AN11" i="1" s="1"/>
  <c r="AL11" i="1"/>
  <c r="AK11" i="1"/>
  <c r="AJ11" i="1"/>
  <c r="AI331" i="1" l="1"/>
  <c r="AI352" i="1" s="1"/>
  <c r="AN303" i="1"/>
  <c r="AN373" i="1"/>
  <c r="AI321" i="1"/>
  <c r="AH321" i="1"/>
  <c r="AM216" i="1"/>
  <c r="AM365" i="1" s="1"/>
  <c r="AH370" i="1"/>
  <c r="AG57" i="1"/>
  <c r="AJ100" i="1"/>
  <c r="AG39" i="1"/>
  <c r="AH129" i="1"/>
  <c r="AN266" i="1"/>
  <c r="AL482" i="1"/>
  <c r="AL370" i="1"/>
  <c r="AJ154" i="1"/>
  <c r="AN256" i="1"/>
  <c r="AJ26" i="1"/>
  <c r="AJ468" i="1" s="1"/>
  <c r="AG111" i="1"/>
  <c r="AJ308" i="1"/>
  <c r="AJ15" i="1"/>
  <c r="AJ467" i="1" s="1"/>
  <c r="AN71" i="1"/>
  <c r="AN107" i="1"/>
  <c r="AN116" i="1"/>
  <c r="AN478" i="1" s="1"/>
  <c r="AJ125" i="1"/>
  <c r="AJ479" i="1" s="1"/>
  <c r="AJ188" i="1"/>
  <c r="AJ486" i="1" s="1"/>
  <c r="AJ266" i="1"/>
  <c r="AJ276" i="1"/>
  <c r="AH102" i="1"/>
  <c r="AG261" i="1"/>
  <c r="AG129" i="1"/>
  <c r="AG231" i="1"/>
  <c r="AJ170" i="1"/>
  <c r="AJ484" i="1" s="1"/>
  <c r="AN125" i="1"/>
  <c r="AJ107" i="1"/>
  <c r="AJ116" i="1"/>
  <c r="AJ478" i="1" s="1"/>
  <c r="AJ161" i="1"/>
  <c r="AN15" i="1"/>
  <c r="AJ134" i="1"/>
  <c r="AN152" i="1"/>
  <c r="AJ92" i="1"/>
  <c r="AJ101" i="1"/>
  <c r="AH231" i="1"/>
  <c r="AH311" i="1"/>
  <c r="AN13" i="1"/>
  <c r="AH21" i="1"/>
  <c r="AG48" i="1"/>
  <c r="AH57" i="1"/>
  <c r="AJ171" i="1"/>
  <c r="AJ259" i="1"/>
  <c r="AG10" i="1"/>
  <c r="AJ36" i="1"/>
  <c r="AJ72" i="1"/>
  <c r="AH138" i="1"/>
  <c r="AM331" i="1"/>
  <c r="AJ181" i="1"/>
  <c r="AJ268" i="1"/>
  <c r="AG156" i="1"/>
  <c r="AJ17" i="1"/>
  <c r="AH39" i="1"/>
  <c r="AH111" i="1"/>
  <c r="AJ136" i="1"/>
  <c r="AI231" i="1"/>
  <c r="AG102" i="1"/>
  <c r="AJ163" i="1"/>
  <c r="AJ199" i="1"/>
  <c r="AG321" i="1"/>
  <c r="AJ318" i="1"/>
  <c r="AH291" i="1"/>
  <c r="AH66" i="1"/>
  <c r="AJ126" i="1"/>
  <c r="AJ45" i="1"/>
  <c r="AJ153" i="1"/>
  <c r="AH192" i="1"/>
  <c r="AI138" i="1"/>
  <c r="AG30" i="1"/>
  <c r="AJ54" i="1"/>
  <c r="AJ63" i="1"/>
  <c r="AJ162" i="1"/>
  <c r="AH271" i="1"/>
  <c r="AH241" i="1"/>
  <c r="AI251" i="1"/>
  <c r="AJ347" i="1"/>
  <c r="AJ217" i="1"/>
  <c r="AG370" i="1"/>
  <c r="AI57" i="1"/>
  <c r="AN101" i="1"/>
  <c r="AJ109" i="1"/>
  <c r="AI301" i="1"/>
  <c r="AJ71" i="1"/>
  <c r="AJ473" i="1" s="1"/>
  <c r="AJ152" i="1"/>
  <c r="AJ482" i="1" s="1"/>
  <c r="AN179" i="1"/>
  <c r="AJ256" i="1"/>
  <c r="AH30" i="1"/>
  <c r="AJ82" i="1"/>
  <c r="AJ99" i="1"/>
  <c r="AJ118" i="1"/>
  <c r="AN182" i="1"/>
  <c r="AJ279" i="1"/>
  <c r="AJ375" i="1"/>
  <c r="AN188" i="1"/>
  <c r="AG271" i="1"/>
  <c r="AH48" i="1"/>
  <c r="AJ145" i="1"/>
  <c r="AI483" i="1"/>
  <c r="AI221" i="1"/>
  <c r="AJ179" i="1"/>
  <c r="AJ485" i="1" s="1"/>
  <c r="AN276" i="1"/>
  <c r="AJ190" i="1"/>
  <c r="AN259" i="1"/>
  <c r="AN134" i="1"/>
  <c r="AI39" i="1"/>
  <c r="AJ91" i="1"/>
  <c r="AJ144" i="1"/>
  <c r="AH165" i="1"/>
  <c r="AJ198" i="1"/>
  <c r="AN217" i="1"/>
  <c r="AJ258" i="1"/>
  <c r="AJ267" i="1"/>
  <c r="AJ298" i="1"/>
  <c r="AJ328" i="1"/>
  <c r="AN161" i="1"/>
  <c r="AN170" i="1"/>
  <c r="AG201" i="1"/>
  <c r="AJ182" i="1"/>
  <c r="AN218" i="1"/>
  <c r="AN249" i="1"/>
  <c r="AG291" i="1"/>
  <c r="AN92" i="1"/>
  <c r="AI334" i="1"/>
  <c r="AJ332" i="1"/>
  <c r="AN18" i="1"/>
  <c r="AN69" i="1"/>
  <c r="AH174" i="1"/>
  <c r="AK479" i="1"/>
  <c r="AN26" i="1"/>
  <c r="AN305" i="1"/>
  <c r="AN242" i="1"/>
  <c r="AN243" i="1"/>
  <c r="AN158" i="1"/>
  <c r="AI10" i="1"/>
  <c r="AH120" i="1"/>
  <c r="AI129" i="1"/>
  <c r="AG174" i="1"/>
  <c r="AG251" i="1"/>
  <c r="AM468" i="1"/>
  <c r="AH183" i="1"/>
  <c r="AK473" i="1"/>
  <c r="AI147" i="1"/>
  <c r="AK487" i="1"/>
  <c r="AI93" i="1"/>
  <c r="AM477" i="1"/>
  <c r="AH480" i="1"/>
  <c r="AL485" i="1"/>
  <c r="AJ197" i="1"/>
  <c r="AJ487" i="1" s="1"/>
  <c r="AI271" i="1"/>
  <c r="AL467" i="1"/>
  <c r="AH467" i="1"/>
  <c r="AH10" i="1"/>
  <c r="AN470" i="1"/>
  <c r="AG480" i="1"/>
  <c r="AK132" i="1"/>
  <c r="AL483" i="1"/>
  <c r="AN157" i="1"/>
  <c r="AJ16" i="1"/>
  <c r="AJ37" i="1"/>
  <c r="AN65" i="1"/>
  <c r="AJ73" i="1"/>
  <c r="AJ90" i="1"/>
  <c r="AN97" i="1"/>
  <c r="AJ248" i="1"/>
  <c r="AG241" i="1"/>
  <c r="AG366" i="1"/>
  <c r="AJ249" i="1"/>
  <c r="AJ55" i="1"/>
  <c r="AI477" i="1"/>
  <c r="AJ477" i="1"/>
  <c r="AI102" i="1"/>
  <c r="AJ108" i="1"/>
  <c r="AN122" i="1"/>
  <c r="AN214" i="1"/>
  <c r="AN14" i="1"/>
  <c r="AN32" i="1"/>
  <c r="AJ81" i="1"/>
  <c r="AN88" i="1"/>
  <c r="AN96" i="1"/>
  <c r="AJ127" i="1"/>
  <c r="AG482" i="1"/>
  <c r="AG147" i="1"/>
  <c r="AM467" i="1"/>
  <c r="AG467" i="1"/>
  <c r="AI468" i="1"/>
  <c r="AI21" i="1"/>
  <c r="AJ27" i="1"/>
  <c r="AI478" i="1"/>
  <c r="AI111" i="1"/>
  <c r="AJ117" i="1"/>
  <c r="AN168" i="1"/>
  <c r="AN203" i="1"/>
  <c r="AL202" i="1"/>
  <c r="AN22" i="1"/>
  <c r="AG468" i="1"/>
  <c r="AI30" i="1"/>
  <c r="AJ469" i="1"/>
  <c r="AM470" i="1"/>
  <c r="AJ46" i="1"/>
  <c r="AI48" i="1"/>
  <c r="AJ471" i="1"/>
  <c r="AM472" i="1"/>
  <c r="AJ64" i="1"/>
  <c r="AI66" i="1"/>
  <c r="AI84" i="1"/>
  <c r="AG93" i="1"/>
  <c r="AN103" i="1"/>
  <c r="AG477" i="1"/>
  <c r="AM478" i="1"/>
  <c r="AI120" i="1"/>
  <c r="AM480" i="1"/>
  <c r="AJ135" i="1"/>
  <c r="AG138" i="1"/>
  <c r="AK482" i="1"/>
  <c r="AI156" i="1"/>
  <c r="AN187" i="1"/>
  <c r="AG487" i="1"/>
  <c r="AG192" i="1"/>
  <c r="AN197" i="1"/>
  <c r="AN204" i="1"/>
  <c r="AL216" i="1"/>
  <c r="AL365" i="1" s="1"/>
  <c r="AI216" i="1"/>
  <c r="AI201" i="1" s="1"/>
  <c r="AJ218" i="1"/>
  <c r="AJ226" i="1"/>
  <c r="AH221" i="1"/>
  <c r="AJ257" i="1"/>
  <c r="AH251" i="1"/>
  <c r="AJ277" i="1"/>
  <c r="AL284" i="1"/>
  <c r="AN284" i="1" s="1"/>
  <c r="AJ284" i="1"/>
  <c r="AI467" i="1"/>
  <c r="AL469" i="1"/>
  <c r="AL471" i="1"/>
  <c r="AL473" i="1"/>
  <c r="AK475" i="1"/>
  <c r="AL479" i="1"/>
  <c r="AJ481" i="1"/>
  <c r="AM482" i="1"/>
  <c r="AI485" i="1"/>
  <c r="AI174" i="1"/>
  <c r="AJ180" i="1"/>
  <c r="AL487" i="1"/>
  <c r="AN193" i="1"/>
  <c r="AI488" i="1"/>
  <c r="AI351" i="1"/>
  <c r="AJ227" i="1"/>
  <c r="AJ238" i="1"/>
  <c r="AH360" i="1"/>
  <c r="AH366" i="1"/>
  <c r="AN255" i="1"/>
  <c r="AN274" i="1"/>
  <c r="AN289" i="1"/>
  <c r="AG357" i="1"/>
  <c r="AG311" i="1"/>
  <c r="AJ18" i="1"/>
  <c r="AK468" i="1"/>
  <c r="AM469" i="1"/>
  <c r="AJ470" i="1"/>
  <c r="AM471" i="1"/>
  <c r="AJ472" i="1"/>
  <c r="AM473" i="1"/>
  <c r="AL85" i="1"/>
  <c r="AK476" i="1"/>
  <c r="AK477" i="1"/>
  <c r="AM479" i="1"/>
  <c r="AJ132" i="1"/>
  <c r="AN148" i="1"/>
  <c r="AJ159" i="1"/>
  <c r="AJ172" i="1"/>
  <c r="AG183" i="1"/>
  <c r="AK202" i="1"/>
  <c r="AN210" i="1"/>
  <c r="AH216" i="1"/>
  <c r="AH365" i="1" s="1"/>
  <c r="AJ228" i="1"/>
  <c r="AJ237" i="1"/>
  <c r="AJ247" i="1"/>
  <c r="AI241" i="1"/>
  <c r="AI357" i="1"/>
  <c r="AI281" i="1"/>
  <c r="AL283" i="1"/>
  <c r="AN283" i="1" s="1"/>
  <c r="AH343" i="1"/>
  <c r="AJ343" i="1" s="1"/>
  <c r="AJ283" i="1"/>
  <c r="AH281" i="1"/>
  <c r="AJ307" i="1"/>
  <c r="AG301" i="1"/>
  <c r="AL367" i="1"/>
  <c r="AH367" i="1"/>
  <c r="AG345" i="1"/>
  <c r="AL468" i="1"/>
  <c r="AN31" i="1"/>
  <c r="AN469" i="1" s="1"/>
  <c r="AK470" i="1"/>
  <c r="AN49" i="1"/>
  <c r="AN471" i="1" s="1"/>
  <c r="AK472" i="1"/>
  <c r="AG66" i="1"/>
  <c r="AN67" i="1"/>
  <c r="AG84" i="1"/>
  <c r="AM475" i="1"/>
  <c r="AL477" i="1"/>
  <c r="AK478" i="1"/>
  <c r="AG120" i="1"/>
  <c r="AN121" i="1"/>
  <c r="AK480" i="1"/>
  <c r="AL481" i="1"/>
  <c r="AH147" i="1"/>
  <c r="AG483" i="1"/>
  <c r="AG341" i="1"/>
  <c r="AK159" i="1"/>
  <c r="AN159" i="1" s="1"/>
  <c r="AI165" i="1"/>
  <c r="AL484" i="1"/>
  <c r="AG165" i="1"/>
  <c r="AN175" i="1"/>
  <c r="AN178" i="1"/>
  <c r="AL486" i="1"/>
  <c r="AI486" i="1"/>
  <c r="AI183" i="1"/>
  <c r="AJ189" i="1"/>
  <c r="AN209" i="1"/>
  <c r="AH261" i="1"/>
  <c r="AJ264" i="1"/>
  <c r="AN270" i="1"/>
  <c r="AI291" i="1"/>
  <c r="AJ297" i="1"/>
  <c r="AJ327" i="1"/>
  <c r="AK467" i="1"/>
  <c r="AM476" i="1"/>
  <c r="AL478" i="1"/>
  <c r="AL132" i="1"/>
  <c r="AM481" i="1"/>
  <c r="AH483" i="1"/>
  <c r="AH341" i="1"/>
  <c r="AH156" i="1"/>
  <c r="AJ157" i="1"/>
  <c r="AM484" i="1"/>
  <c r="AN166" i="1"/>
  <c r="AH202" i="1"/>
  <c r="AJ202" i="1" s="1"/>
  <c r="AJ488" i="1" s="1"/>
  <c r="AJ203" i="1"/>
  <c r="AN213" i="1"/>
  <c r="AM212" i="1"/>
  <c r="AN212" i="1" s="1"/>
  <c r="AG221" i="1"/>
  <c r="AN226" i="1"/>
  <c r="AL304" i="1"/>
  <c r="AN304" i="1" s="1"/>
  <c r="AH301" i="1"/>
  <c r="AJ304" i="1"/>
  <c r="AK484" i="1"/>
  <c r="AM485" i="1"/>
  <c r="AM486" i="1"/>
  <c r="AI192" i="1"/>
  <c r="AH345" i="1"/>
  <c r="AN299" i="1"/>
  <c r="AM367" i="1"/>
  <c r="AJ350" i="1"/>
  <c r="AN279" i="1"/>
  <c r="AH357" i="1"/>
  <c r="AN350" i="1"/>
  <c r="AM483" i="1"/>
  <c r="AG484" i="1"/>
  <c r="AM487" i="1"/>
  <c r="AN245" i="1"/>
  <c r="AI261" i="1"/>
  <c r="AJ278" i="1"/>
  <c r="AN293" i="1"/>
  <c r="AJ299" i="1"/>
  <c r="AJ317" i="1"/>
  <c r="AK485" i="1"/>
  <c r="AK486" i="1"/>
  <c r="AI366" i="1"/>
  <c r="AI360" i="1"/>
  <c r="AI311" i="1"/>
  <c r="AG351" i="1"/>
  <c r="AI370" i="1"/>
  <c r="AN372" i="1"/>
  <c r="AM371" i="1"/>
  <c r="AK371" i="1"/>
  <c r="AK370" i="1" s="1"/>
  <c r="AN375" i="1"/>
  <c r="AN378" i="1"/>
  <c r="AN374" i="1"/>
  <c r="AN477" i="1" l="1"/>
  <c r="AJ321" i="1"/>
  <c r="AI367" i="1"/>
  <c r="AJ129" i="1"/>
  <c r="AN468" i="1"/>
  <c r="AN479" i="1"/>
  <c r="AN486" i="1"/>
  <c r="AN487" i="1"/>
  <c r="AN482" i="1"/>
  <c r="AM352" i="1"/>
  <c r="AJ231" i="1"/>
  <c r="AJ138" i="1"/>
  <c r="AJ483" i="1"/>
  <c r="AJ39" i="1"/>
  <c r="AJ301" i="1"/>
  <c r="AJ57" i="1"/>
  <c r="AJ271" i="1"/>
  <c r="AJ366" i="1"/>
  <c r="AJ10" i="1"/>
  <c r="AN132" i="1"/>
  <c r="AJ345" i="1"/>
  <c r="AJ251" i="1"/>
  <c r="AG489" i="1"/>
  <c r="AI220" i="1"/>
  <c r="AJ147" i="1"/>
  <c r="AH489" i="1"/>
  <c r="AL480" i="1"/>
  <c r="AN484" i="1"/>
  <c r="AN473" i="1"/>
  <c r="AJ480" i="1"/>
  <c r="AN467" i="1"/>
  <c r="AI489" i="1"/>
  <c r="AJ370" i="1"/>
  <c r="AJ192" i="1"/>
  <c r="AI365" i="1"/>
  <c r="AJ216" i="1"/>
  <c r="AK483" i="1"/>
  <c r="AJ48" i="1"/>
  <c r="AL488" i="1"/>
  <c r="AL351" i="1"/>
  <c r="AL201" i="1"/>
  <c r="AJ102" i="1"/>
  <c r="AH488" i="1"/>
  <c r="AH351" i="1"/>
  <c r="AH201" i="1"/>
  <c r="AH220" i="1"/>
  <c r="AJ156" i="1"/>
  <c r="AJ261" i="1"/>
  <c r="AJ357" i="1"/>
  <c r="AJ66" i="1"/>
  <c r="AJ111" i="1"/>
  <c r="AJ165" i="1"/>
  <c r="AJ241" i="1"/>
  <c r="AJ221" i="1"/>
  <c r="AJ120" i="1"/>
  <c r="AK351" i="1"/>
  <c r="AK488" i="1"/>
  <c r="AK201" i="1"/>
  <c r="AN85" i="1"/>
  <c r="AM202" i="1"/>
  <c r="AJ30" i="1"/>
  <c r="AN216" i="1"/>
  <c r="AN483" i="1"/>
  <c r="AJ291" i="1"/>
  <c r="AG220" i="1"/>
  <c r="AJ311" i="1"/>
  <c r="AM370" i="1"/>
  <c r="AN371" i="1"/>
  <c r="AJ183" i="1"/>
  <c r="AN485" i="1"/>
  <c r="AJ281" i="1"/>
  <c r="AH363" i="1"/>
  <c r="AH356" i="1" s="1"/>
  <c r="AJ174" i="1"/>
  <c r="AJ341" i="1"/>
  <c r="AN365" i="1"/>
  <c r="AJ351" i="1" l="1"/>
  <c r="AN480" i="1"/>
  <c r="AJ489" i="1"/>
  <c r="AM488" i="1"/>
  <c r="AM351" i="1"/>
  <c r="AN202" i="1"/>
  <c r="AN488" i="1" s="1"/>
  <c r="AM201" i="1"/>
  <c r="AJ201" i="1"/>
  <c r="AI363" i="1"/>
  <c r="AJ365" i="1"/>
  <c r="AN370" i="1"/>
  <c r="AJ220" i="1"/>
  <c r="AN351" i="1" l="1"/>
  <c r="AI356" i="1"/>
  <c r="AN201" i="1"/>
  <c r="Z264" i="1" l="1"/>
  <c r="Z244" i="1" l="1"/>
  <c r="Z85" i="1" l="1"/>
  <c r="Z87" i="1"/>
  <c r="Z132" i="1" l="1"/>
  <c r="Z283" i="1" l="1"/>
  <c r="Z284" i="1"/>
  <c r="Y24" i="1" l="1"/>
  <c r="Y132" i="1"/>
  <c r="Y168" i="1" l="1"/>
  <c r="Y157" i="1" l="1"/>
  <c r="Z157" i="1" l="1"/>
  <c r="Y159" i="1"/>
  <c r="Z159" i="1" l="1"/>
  <c r="Z304" i="1" l="1"/>
  <c r="Y105" i="1" l="1"/>
  <c r="AF299" i="1" l="1"/>
  <c r="P299" i="1"/>
  <c r="AB299" i="1"/>
  <c r="T299" i="1"/>
  <c r="X299" i="1"/>
  <c r="L299" i="1"/>
  <c r="AA481" i="1" l="1"/>
  <c r="Z481" i="1"/>
  <c r="Y481" i="1"/>
  <c r="AA472" i="1"/>
  <c r="Z472" i="1"/>
  <c r="Y472" i="1"/>
  <c r="AA471" i="1"/>
  <c r="Z471" i="1"/>
  <c r="Y471" i="1"/>
  <c r="AA470" i="1"/>
  <c r="Z470" i="1"/>
  <c r="Y470" i="1"/>
  <c r="AA469" i="1"/>
  <c r="Z469" i="1"/>
  <c r="Y469" i="1"/>
  <c r="AB378" i="1"/>
  <c r="AB376" i="1"/>
  <c r="AB374" i="1"/>
  <c r="AB373" i="1"/>
  <c r="AB372" i="1"/>
  <c r="AA371" i="1"/>
  <c r="Z371" i="1"/>
  <c r="Y371" i="1"/>
  <c r="Y370" i="1" s="1"/>
  <c r="AF364" i="1"/>
  <c r="AB364" i="1"/>
  <c r="AF354" i="1"/>
  <c r="AB354" i="1"/>
  <c r="AF348" i="1"/>
  <c r="AB348" i="1"/>
  <c r="AA347" i="1"/>
  <c r="Z347" i="1"/>
  <c r="Y347" i="1"/>
  <c r="AF346" i="1"/>
  <c r="AB346" i="1"/>
  <c r="AA345" i="1"/>
  <c r="AF344" i="1"/>
  <c r="AB344" i="1"/>
  <c r="AA343" i="1"/>
  <c r="Z343" i="1"/>
  <c r="Y343" i="1"/>
  <c r="AF342" i="1"/>
  <c r="AB342" i="1"/>
  <c r="AA341" i="1"/>
  <c r="Z341" i="1"/>
  <c r="Y341" i="1"/>
  <c r="AD334" i="1"/>
  <c r="AC334" i="1"/>
  <c r="AA334" i="1"/>
  <c r="Z334" i="1"/>
  <c r="Y334" i="1"/>
  <c r="AF335" i="1"/>
  <c r="AB335" i="1"/>
  <c r="Z331" i="1"/>
  <c r="Y331" i="1"/>
  <c r="AF330" i="1"/>
  <c r="AB330" i="1"/>
  <c r="AB329" i="1"/>
  <c r="AF326" i="1"/>
  <c r="AB326" i="1"/>
  <c r="AB325" i="1"/>
  <c r="AB324" i="1"/>
  <c r="AB323" i="1"/>
  <c r="AB322" i="1"/>
  <c r="AF320" i="1"/>
  <c r="AB320" i="1"/>
  <c r="AB319" i="1"/>
  <c r="AF316" i="1"/>
  <c r="AB316" i="1"/>
  <c r="AB315" i="1"/>
  <c r="AB314" i="1"/>
  <c r="AB313" i="1"/>
  <c r="AB312" i="1"/>
  <c r="AF310" i="1"/>
  <c r="AB310" i="1"/>
  <c r="AB309" i="1"/>
  <c r="AF306" i="1"/>
  <c r="AB306" i="1"/>
  <c r="AB305" i="1"/>
  <c r="AB304" i="1"/>
  <c r="AB303" i="1"/>
  <c r="AB302" i="1"/>
  <c r="AF290" i="1"/>
  <c r="AB290" i="1"/>
  <c r="AE289" i="1"/>
  <c r="AD289" i="1"/>
  <c r="AC289" i="1"/>
  <c r="AA289" i="1"/>
  <c r="Z289" i="1"/>
  <c r="Y289" i="1"/>
  <c r="AF286" i="1"/>
  <c r="AB286" i="1"/>
  <c r="AB285" i="1"/>
  <c r="AB284" i="1"/>
  <c r="AB283" i="1"/>
  <c r="AB282" i="1"/>
  <c r="AF300" i="1"/>
  <c r="AB300" i="1"/>
  <c r="AF296" i="1"/>
  <c r="AB296" i="1"/>
  <c r="AB295" i="1"/>
  <c r="AB294" i="1"/>
  <c r="AB293" i="1"/>
  <c r="AB292" i="1"/>
  <c r="AF280" i="1"/>
  <c r="AB280" i="1"/>
  <c r="AB275" i="1"/>
  <c r="AB274" i="1"/>
  <c r="AB273" i="1"/>
  <c r="AB272" i="1"/>
  <c r="AB270" i="1"/>
  <c r="AB269" i="1"/>
  <c r="AB265" i="1"/>
  <c r="AB264" i="1"/>
  <c r="AB263" i="1"/>
  <c r="AB262" i="1"/>
  <c r="AF260" i="1"/>
  <c r="AB260" i="1"/>
  <c r="AB255" i="1"/>
  <c r="AB254" i="1"/>
  <c r="AB253" i="1"/>
  <c r="AB252" i="1"/>
  <c r="AB250" i="1"/>
  <c r="AB245" i="1"/>
  <c r="AB244" i="1"/>
  <c r="AB243" i="1"/>
  <c r="AB242" i="1"/>
  <c r="AF240" i="1"/>
  <c r="AB240" i="1"/>
  <c r="AF239" i="1"/>
  <c r="AB239" i="1"/>
  <c r="AF236" i="1"/>
  <c r="AB236" i="1"/>
  <c r="AB235" i="1"/>
  <c r="AB234" i="1"/>
  <c r="AB233" i="1"/>
  <c r="AB232" i="1"/>
  <c r="AF230" i="1"/>
  <c r="AB230" i="1"/>
  <c r="AB229" i="1"/>
  <c r="AB225" i="1"/>
  <c r="AB224" i="1"/>
  <c r="AB223" i="1"/>
  <c r="AB222" i="1"/>
  <c r="AB219" i="1"/>
  <c r="AB215" i="1"/>
  <c r="AB214" i="1"/>
  <c r="AB213" i="1"/>
  <c r="AA212" i="1"/>
  <c r="AA202" i="1" s="1"/>
  <c r="Z212" i="1"/>
  <c r="Y212" i="1"/>
  <c r="Y202" i="1" s="1"/>
  <c r="AB211" i="1"/>
  <c r="AB210" i="1"/>
  <c r="AB209" i="1"/>
  <c r="AB208" i="1"/>
  <c r="AB207" i="1"/>
  <c r="AB206" i="1"/>
  <c r="AB205" i="1"/>
  <c r="AB204" i="1"/>
  <c r="Z203" i="1"/>
  <c r="AB200" i="1"/>
  <c r="AA487" i="1"/>
  <c r="Z487" i="1"/>
  <c r="AB196" i="1"/>
  <c r="AB195" i="1"/>
  <c r="AB194" i="1"/>
  <c r="AB193" i="1"/>
  <c r="AB191" i="1"/>
  <c r="Y486" i="1"/>
  <c r="AB187" i="1"/>
  <c r="AB186" i="1"/>
  <c r="AB185" i="1"/>
  <c r="AB184" i="1"/>
  <c r="Z485" i="1"/>
  <c r="Y485" i="1"/>
  <c r="AB178" i="1"/>
  <c r="AB177" i="1"/>
  <c r="AB176" i="1"/>
  <c r="AB175" i="1"/>
  <c r="AB173" i="1"/>
  <c r="AA484" i="1"/>
  <c r="Z484" i="1"/>
  <c r="AB169" i="1"/>
  <c r="AB168" i="1"/>
  <c r="AB167" i="1"/>
  <c r="AB166" i="1"/>
  <c r="AB164" i="1"/>
  <c r="AA483" i="1"/>
  <c r="AB160" i="1"/>
  <c r="AB159" i="1"/>
  <c r="AB158" i="1"/>
  <c r="AB157" i="1"/>
  <c r="AB155" i="1"/>
  <c r="Z482" i="1"/>
  <c r="Y482" i="1"/>
  <c r="AB151" i="1"/>
  <c r="AB150" i="1"/>
  <c r="AB149" i="1"/>
  <c r="AB148" i="1"/>
  <c r="AB146" i="1"/>
  <c r="AF143" i="1"/>
  <c r="AB143" i="1"/>
  <c r="AB142" i="1"/>
  <c r="AB141" i="1"/>
  <c r="AB140" i="1"/>
  <c r="AB139" i="1"/>
  <c r="AB137" i="1"/>
  <c r="AA480" i="1"/>
  <c r="Y480" i="1"/>
  <c r="AB133" i="1"/>
  <c r="AB132" i="1"/>
  <c r="AB131" i="1"/>
  <c r="AB130" i="1"/>
  <c r="AB128" i="1"/>
  <c r="Y479" i="1"/>
  <c r="AB124" i="1"/>
  <c r="AB123" i="1"/>
  <c r="AB122" i="1"/>
  <c r="AB121" i="1"/>
  <c r="AB119" i="1"/>
  <c r="AA478" i="1"/>
  <c r="Z478" i="1"/>
  <c r="Y478" i="1"/>
  <c r="AB115" i="1"/>
  <c r="AB114" i="1"/>
  <c r="AB113" i="1"/>
  <c r="AB112" i="1"/>
  <c r="AE110" i="1"/>
  <c r="AF110" i="1" s="1"/>
  <c r="AD110" i="1"/>
  <c r="AC110" i="1"/>
  <c r="AA110" i="1"/>
  <c r="Z110" i="1"/>
  <c r="Y110" i="1"/>
  <c r="AB110" i="1" s="1"/>
  <c r="AA477" i="1"/>
  <c r="Z477" i="1"/>
  <c r="Y477" i="1"/>
  <c r="AB106" i="1"/>
  <c r="AB105" i="1"/>
  <c r="AB104" i="1"/>
  <c r="AB103" i="1"/>
  <c r="AA476" i="1"/>
  <c r="Z476" i="1"/>
  <c r="Y476" i="1"/>
  <c r="AB97" i="1"/>
  <c r="AB96" i="1"/>
  <c r="AB95" i="1"/>
  <c r="AB94" i="1"/>
  <c r="AA475" i="1"/>
  <c r="Y475" i="1"/>
  <c r="AB88" i="1"/>
  <c r="AB86" i="1"/>
  <c r="AB85" i="1"/>
  <c r="AB83" i="1"/>
  <c r="AB79" i="1"/>
  <c r="AB78" i="1"/>
  <c r="AB77" i="1"/>
  <c r="AB76" i="1"/>
  <c r="AB74" i="1"/>
  <c r="AA473" i="1"/>
  <c r="Z473" i="1"/>
  <c r="AB70" i="1"/>
  <c r="AB69" i="1"/>
  <c r="AB68" i="1"/>
  <c r="AB67" i="1"/>
  <c r="AB65" i="1"/>
  <c r="AF62" i="1"/>
  <c r="AB62" i="1"/>
  <c r="AB61" i="1"/>
  <c r="AB60" i="1"/>
  <c r="AB59" i="1"/>
  <c r="AB58" i="1"/>
  <c r="AB56" i="1"/>
  <c r="AF53" i="1"/>
  <c r="AB53" i="1"/>
  <c r="AB52" i="1"/>
  <c r="AB51" i="1"/>
  <c r="AB50" i="1"/>
  <c r="AB49" i="1"/>
  <c r="AB47" i="1"/>
  <c r="AF44" i="1"/>
  <c r="AB44" i="1"/>
  <c r="AB43" i="1"/>
  <c r="AB42" i="1"/>
  <c r="AB41" i="1"/>
  <c r="AB40" i="1"/>
  <c r="AB38" i="1"/>
  <c r="AF35" i="1"/>
  <c r="AB35" i="1"/>
  <c r="AB34" i="1"/>
  <c r="AB33" i="1"/>
  <c r="AB32" i="1"/>
  <c r="AB31" i="1"/>
  <c r="AB29" i="1"/>
  <c r="Z468" i="1"/>
  <c r="Y468" i="1"/>
  <c r="AB25" i="1"/>
  <c r="AB24" i="1"/>
  <c r="AB23" i="1"/>
  <c r="AB22" i="1"/>
  <c r="AF20" i="1"/>
  <c r="AB20" i="1"/>
  <c r="AF19" i="1"/>
  <c r="AB19" i="1"/>
  <c r="AB14" i="1"/>
  <c r="AB13" i="1"/>
  <c r="AB12" i="1"/>
  <c r="AB11" i="1"/>
  <c r="AA331" i="1" l="1"/>
  <c r="AB331" i="1" s="1"/>
  <c r="Z216" i="1"/>
  <c r="Z365" i="1" s="1"/>
  <c r="AA138" i="1"/>
  <c r="Y261" i="1"/>
  <c r="AA311" i="1"/>
  <c r="Z271" i="1"/>
  <c r="Z301" i="1"/>
  <c r="AA30" i="1"/>
  <c r="AA271" i="1"/>
  <c r="AB336" i="1"/>
  <c r="Y271" i="1"/>
  <c r="AA57" i="1"/>
  <c r="Z231" i="1"/>
  <c r="Y138" i="1"/>
  <c r="Y301" i="1"/>
  <c r="AB55" i="1"/>
  <c r="AF161" i="1"/>
  <c r="AB170" i="1"/>
  <c r="AB484" i="1" s="1"/>
  <c r="AB27" i="1"/>
  <c r="AB126" i="1"/>
  <c r="AB333" i="1"/>
  <c r="AF116" i="1"/>
  <c r="AF226" i="1"/>
  <c r="AF71" i="1"/>
  <c r="AA48" i="1"/>
  <c r="AB308" i="1"/>
  <c r="Y291" i="1"/>
  <c r="AB37" i="1"/>
  <c r="AB90" i="1"/>
  <c r="AB99" i="1"/>
  <c r="AB136" i="1"/>
  <c r="AB212" i="1"/>
  <c r="AF289" i="1"/>
  <c r="AB190" i="1"/>
  <c r="AA192" i="1"/>
  <c r="AB298" i="1"/>
  <c r="Z39" i="1"/>
  <c r="AB45" i="1"/>
  <c r="AF134" i="1"/>
  <c r="AB181" i="1"/>
  <c r="AA165" i="1"/>
  <c r="AB100" i="1"/>
  <c r="AB163" i="1"/>
  <c r="AB228" i="1"/>
  <c r="AB154" i="1"/>
  <c r="AB318" i="1"/>
  <c r="AB117" i="1"/>
  <c r="AB54" i="1"/>
  <c r="Y84" i="1"/>
  <c r="Z57" i="1"/>
  <c r="AB36" i="1"/>
  <c r="AB72" i="1"/>
  <c r="AB247" i="1"/>
  <c r="AB279" i="1"/>
  <c r="AC331" i="1"/>
  <c r="Z367" i="1"/>
  <c r="Y147" i="1"/>
  <c r="AB161" i="1"/>
  <c r="AB483" i="1" s="1"/>
  <c r="AB179" i="1"/>
  <c r="AB485" i="1" s="1"/>
  <c r="AA120" i="1"/>
  <c r="AB134" i="1"/>
  <c r="AB480" i="1" s="1"/>
  <c r="AA129" i="1"/>
  <c r="AB152" i="1"/>
  <c r="AB482" i="1" s="1"/>
  <c r="AF179" i="1"/>
  <c r="Y489" i="1"/>
  <c r="Z10" i="1"/>
  <c r="Z93" i="1"/>
  <c r="AA251" i="1"/>
  <c r="AA241" i="1"/>
  <c r="AA10" i="1"/>
  <c r="AB101" i="1"/>
  <c r="AA468" i="1"/>
  <c r="AA21" i="1"/>
  <c r="AB28" i="1"/>
  <c r="AA39" i="1"/>
  <c r="AB63" i="1"/>
  <c r="AB73" i="1"/>
  <c r="AF89" i="1"/>
  <c r="AB15" i="1"/>
  <c r="AB467" i="1" s="1"/>
  <c r="AB81" i="1"/>
  <c r="Z102" i="1"/>
  <c r="AB18" i="1"/>
  <c r="Y473" i="1"/>
  <c r="Y66" i="1"/>
  <c r="AB108" i="1"/>
  <c r="AB127" i="1"/>
  <c r="Z202" i="1"/>
  <c r="AB203" i="1"/>
  <c r="AB202" i="1"/>
  <c r="AB488" i="1" s="1"/>
  <c r="Y216" i="1"/>
  <c r="Y365" i="1" s="1"/>
  <c r="AF218" i="1"/>
  <c r="Z486" i="1"/>
  <c r="AB188" i="1"/>
  <c r="AB486" i="1" s="1"/>
  <c r="Y10" i="1"/>
  <c r="AB135" i="1"/>
  <c r="Z129" i="1"/>
  <c r="Y21" i="1"/>
  <c r="Y30" i="1"/>
  <c r="Y39" i="1"/>
  <c r="Y48" i="1"/>
  <c r="Y57" i="1"/>
  <c r="AA84" i="1"/>
  <c r="AF101" i="1"/>
  <c r="AB198" i="1"/>
  <c r="AB248" i="1"/>
  <c r="AE331" i="1"/>
  <c r="AE352" i="1" s="1"/>
  <c r="AF332" i="1"/>
  <c r="AF26" i="1"/>
  <c r="AB82" i="1"/>
  <c r="AB89" i="1"/>
  <c r="AB109" i="1"/>
  <c r="Y120" i="1"/>
  <c r="AF125" i="1"/>
  <c r="Z138" i="1"/>
  <c r="AF152" i="1"/>
  <c r="Z165" i="1"/>
  <c r="Z489" i="1"/>
  <c r="Y231" i="1"/>
  <c r="AB297" i="1"/>
  <c r="AA291" i="1"/>
  <c r="AA321" i="1"/>
  <c r="AB327" i="1"/>
  <c r="AB347" i="1"/>
  <c r="AB470" i="1"/>
  <c r="AB472" i="1"/>
  <c r="Z84" i="1"/>
  <c r="AF92" i="1"/>
  <c r="AF98" i="1"/>
  <c r="AB217" i="1"/>
  <c r="AB257" i="1"/>
  <c r="AC367" i="1"/>
  <c r="AB341" i="1"/>
  <c r="Z30" i="1"/>
  <c r="Z48" i="1"/>
  <c r="AB92" i="1"/>
  <c r="AF107" i="1"/>
  <c r="Z111" i="1"/>
  <c r="AB153" i="1"/>
  <c r="AB172" i="1"/>
  <c r="AB182" i="1"/>
  <c r="AF217" i="1"/>
  <c r="AB227" i="1"/>
  <c r="Z261" i="1"/>
  <c r="AB278" i="1"/>
  <c r="AB180" i="1"/>
  <c r="AF188" i="1"/>
  <c r="AF197" i="1"/>
  <c r="AB218" i="1"/>
  <c r="AA489" i="1"/>
  <c r="Z251" i="1"/>
  <c r="Y251" i="1"/>
  <c r="AF259" i="1"/>
  <c r="Z183" i="1"/>
  <c r="Z192" i="1"/>
  <c r="AB258" i="1"/>
  <c r="AF276" i="1"/>
  <c r="AB266" i="1"/>
  <c r="AB375" i="1"/>
  <c r="Z281" i="1"/>
  <c r="Z370" i="1"/>
  <c r="Z66" i="1"/>
  <c r="AB71" i="1"/>
  <c r="Z475" i="1"/>
  <c r="AB91" i="1"/>
  <c r="AB118" i="1"/>
  <c r="AB481" i="1"/>
  <c r="AB144" i="1"/>
  <c r="Z147" i="1"/>
  <c r="Y156" i="1"/>
  <c r="AB162" i="1"/>
  <c r="Y174" i="1"/>
  <c r="AF182" i="1"/>
  <c r="AB189" i="1"/>
  <c r="AB199" i="1"/>
  <c r="Z221" i="1"/>
  <c r="AB267" i="1"/>
  <c r="Y357" i="1"/>
  <c r="Y311" i="1"/>
  <c r="AA370" i="1"/>
  <c r="AB371" i="1"/>
  <c r="Z483" i="1"/>
  <c r="Z345" i="1"/>
  <c r="AB16" i="1"/>
  <c r="AB469" i="1"/>
  <c r="AB46" i="1"/>
  <c r="AB471" i="1"/>
  <c r="AB64" i="1"/>
  <c r="AA66" i="1"/>
  <c r="AB87" i="1"/>
  <c r="Y93" i="1"/>
  <c r="Y102" i="1"/>
  <c r="Y111" i="1"/>
  <c r="Z479" i="1"/>
  <c r="Z120" i="1"/>
  <c r="AB145" i="1"/>
  <c r="Z156" i="1"/>
  <c r="AB171" i="1"/>
  <c r="Z174" i="1"/>
  <c r="Y183" i="1"/>
  <c r="Z366" i="1"/>
  <c r="AB249" i="1"/>
  <c r="AB276" i="1"/>
  <c r="Y281" i="1"/>
  <c r="Z357" i="1"/>
  <c r="Z311" i="1"/>
  <c r="AF350" i="1"/>
  <c r="Y360" i="1"/>
  <c r="Y467" i="1"/>
  <c r="AB98" i="1"/>
  <c r="AB476" i="1" s="1"/>
  <c r="AB107" i="1"/>
  <c r="AB477" i="1" s="1"/>
  <c r="AB116" i="1"/>
  <c r="AB478" i="1" s="1"/>
  <c r="AA479" i="1"/>
  <c r="AB125" i="1"/>
  <c r="AB479" i="1" s="1"/>
  <c r="AA156" i="1"/>
  <c r="Z488" i="1"/>
  <c r="Z351" i="1"/>
  <c r="AA366" i="1"/>
  <c r="AA261" i="1"/>
  <c r="AB350" i="1"/>
  <c r="Z467" i="1"/>
  <c r="AF15" i="1"/>
  <c r="AB17" i="1"/>
  <c r="AF18" i="1"/>
  <c r="Z21" i="1"/>
  <c r="AB26" i="1"/>
  <c r="AB468" i="1" s="1"/>
  <c r="AA93" i="1"/>
  <c r="AA102" i="1"/>
  <c r="AA111" i="1"/>
  <c r="Y129" i="1"/>
  <c r="Z480" i="1"/>
  <c r="Y484" i="1"/>
  <c r="Y165" i="1"/>
  <c r="AF170" i="1"/>
  <c r="AA485" i="1"/>
  <c r="AA174" i="1"/>
  <c r="Y487" i="1"/>
  <c r="AB197" i="1"/>
  <c r="AB487" i="1" s="1"/>
  <c r="Y192" i="1"/>
  <c r="AA216" i="1"/>
  <c r="AA221" i="1"/>
  <c r="AF249" i="1"/>
  <c r="AB256" i="1"/>
  <c r="AA281" i="1"/>
  <c r="Y221" i="1"/>
  <c r="Z241" i="1"/>
  <c r="AA467" i="1"/>
  <c r="AA482" i="1"/>
  <c r="AA147" i="1"/>
  <c r="Y483" i="1"/>
  <c r="Y345" i="1"/>
  <c r="AA486" i="1"/>
  <c r="AA183" i="1"/>
  <c r="AB237" i="1"/>
  <c r="AA231" i="1"/>
  <c r="AB238" i="1"/>
  <c r="Y241" i="1"/>
  <c r="AB289" i="1"/>
  <c r="AB307" i="1"/>
  <c r="AA301" i="1"/>
  <c r="Y488" i="1"/>
  <c r="Y351" i="1"/>
  <c r="AB268" i="1"/>
  <c r="AA357" i="1"/>
  <c r="AB317" i="1"/>
  <c r="Z360" i="1"/>
  <c r="Y321" i="1"/>
  <c r="AA367" i="1"/>
  <c r="Y367" i="1"/>
  <c r="AE334" i="1"/>
  <c r="AF336" i="1"/>
  <c r="AB226" i="1"/>
  <c r="AF256" i="1"/>
  <c r="AF266" i="1"/>
  <c r="AB277" i="1"/>
  <c r="AF279" i="1"/>
  <c r="Z321" i="1"/>
  <c r="AD331" i="1"/>
  <c r="AB334" i="1"/>
  <c r="AA488" i="1"/>
  <c r="AA351" i="1"/>
  <c r="Y366" i="1"/>
  <c r="Z291" i="1"/>
  <c r="AF375" i="1"/>
  <c r="AB259" i="1"/>
  <c r="AA360" i="1"/>
  <c r="AB328" i="1"/>
  <c r="AF333" i="1"/>
  <c r="AB332" i="1"/>
  <c r="AD367" i="1"/>
  <c r="AB343" i="1"/>
  <c r="AA352" i="1" l="1"/>
  <c r="Z201" i="1"/>
  <c r="AB138" i="1"/>
  <c r="AB271" i="1"/>
  <c r="AB48" i="1"/>
  <c r="AB475" i="1"/>
  <c r="AB30" i="1"/>
  <c r="AB57" i="1"/>
  <c r="AB39" i="1"/>
  <c r="Y201" i="1"/>
  <c r="AB10" i="1"/>
  <c r="AB251" i="1"/>
  <c r="AB84" i="1"/>
  <c r="AB129" i="1"/>
  <c r="Z363" i="1"/>
  <c r="Z356" i="1" s="1"/>
  <c r="AB366" i="1"/>
  <c r="AB321" i="1"/>
  <c r="AB345" i="1"/>
  <c r="AB216" i="1"/>
  <c r="AA365" i="1"/>
  <c r="AB102" i="1"/>
  <c r="Y220" i="1"/>
  <c r="AB301" i="1"/>
  <c r="AB183" i="1"/>
  <c r="AB360" i="1"/>
  <c r="AB367" i="1"/>
  <c r="AB357" i="1"/>
  <c r="AB311" i="1"/>
  <c r="AB473" i="1"/>
  <c r="AB165" i="1"/>
  <c r="AB291" i="1"/>
  <c r="AE367" i="1"/>
  <c r="AF367" i="1" s="1"/>
  <c r="AF334" i="1"/>
  <c r="AB231" i="1"/>
  <c r="AB93" i="1"/>
  <c r="AB156" i="1"/>
  <c r="AB66" i="1"/>
  <c r="Y363" i="1"/>
  <c r="Y356" i="1" s="1"/>
  <c r="AB489" i="1"/>
  <c r="AF331" i="1"/>
  <c r="AF352" i="1"/>
  <c r="AB174" i="1"/>
  <c r="AB351" i="1"/>
  <c r="AA201" i="1"/>
  <c r="AB147" i="1"/>
  <c r="AB241" i="1"/>
  <c r="AB281" i="1"/>
  <c r="AA220" i="1"/>
  <c r="AB221" i="1"/>
  <c r="AB261" i="1"/>
  <c r="AB370" i="1"/>
  <c r="Z220" i="1"/>
  <c r="AB192" i="1"/>
  <c r="AB120" i="1"/>
  <c r="AB111" i="1"/>
  <c r="AB21" i="1"/>
  <c r="AB352" i="1" l="1"/>
  <c r="AB201" i="1"/>
  <c r="AB220" i="1"/>
  <c r="AA363" i="1"/>
  <c r="AB365" i="1"/>
  <c r="AB363" i="1" l="1"/>
  <c r="AA356" i="1"/>
  <c r="AB356" i="1" l="1"/>
  <c r="R159" i="1" l="1"/>
  <c r="Q159" i="1"/>
  <c r="R87" i="1" l="1"/>
  <c r="Q87" i="1"/>
  <c r="Q132" i="1" l="1"/>
  <c r="R132" i="1"/>
  <c r="E360" i="1" l="1"/>
  <c r="E357" i="1"/>
  <c r="J159" i="1" l="1"/>
  <c r="J157" i="1"/>
  <c r="X326" i="1" l="1"/>
  <c r="T326" i="1"/>
  <c r="P326" i="1"/>
  <c r="L326" i="1"/>
  <c r="H326" i="1"/>
  <c r="X316" i="1"/>
  <c r="T316" i="1"/>
  <c r="P316" i="1"/>
  <c r="L316" i="1"/>
  <c r="H316" i="1"/>
  <c r="L306" i="1"/>
  <c r="P306" i="1"/>
  <c r="T306" i="1"/>
  <c r="X306" i="1"/>
  <c r="H306" i="1"/>
  <c r="L276" i="1"/>
  <c r="P266" i="1" l="1"/>
  <c r="T276" i="1"/>
  <c r="L226" i="1"/>
  <c r="X276" i="1"/>
  <c r="X266" i="1"/>
  <c r="P276" i="1"/>
  <c r="L256" i="1"/>
  <c r="T266" i="1"/>
  <c r="L266" i="1"/>
  <c r="T256" i="1"/>
  <c r="T226" i="1"/>
  <c r="J86" i="1" l="1"/>
  <c r="J85" i="1"/>
  <c r="J132" i="1"/>
  <c r="I132" i="1"/>
  <c r="I42" i="1"/>
  <c r="I24" i="1"/>
  <c r="I159" i="1"/>
  <c r="J24" i="1"/>
  <c r="I33" i="1"/>
  <c r="I69" i="1" l="1"/>
  <c r="E374" i="1" l="1"/>
  <c r="T336" i="1"/>
  <c r="T335" i="1"/>
  <c r="S334" i="1"/>
  <c r="R334" i="1"/>
  <c r="S331" i="1"/>
  <c r="T332" i="1"/>
  <c r="Q331" i="1"/>
  <c r="T330" i="1"/>
  <c r="T329" i="1"/>
  <c r="T328" i="1"/>
  <c r="T327" i="1"/>
  <c r="Q321" i="1"/>
  <c r="T325" i="1"/>
  <c r="T324" i="1"/>
  <c r="T323" i="1"/>
  <c r="T322" i="1"/>
  <c r="S321" i="1"/>
  <c r="T320" i="1"/>
  <c r="T319" i="1"/>
  <c r="T318" i="1"/>
  <c r="T317" i="1"/>
  <c r="T315" i="1"/>
  <c r="T314" i="1"/>
  <c r="T313" i="1"/>
  <c r="T312" i="1"/>
  <c r="R311" i="1"/>
  <c r="Q311" i="1"/>
  <c r="T310" i="1"/>
  <c r="T309" i="1"/>
  <c r="T308" i="1"/>
  <c r="T307" i="1"/>
  <c r="T305" i="1"/>
  <c r="T304" i="1"/>
  <c r="T303" i="1"/>
  <c r="T302" i="1"/>
  <c r="T290" i="1"/>
  <c r="S289" i="1"/>
  <c r="R289" i="1"/>
  <c r="R281" i="1" s="1"/>
  <c r="Q289" i="1"/>
  <c r="T286" i="1"/>
  <c r="T285" i="1"/>
  <c r="T284" i="1"/>
  <c r="T283" i="1"/>
  <c r="T282" i="1"/>
  <c r="S281" i="1"/>
  <c r="T300" i="1"/>
  <c r="S291" i="1"/>
  <c r="R291" i="1"/>
  <c r="Q291" i="1"/>
  <c r="T298" i="1"/>
  <c r="T297" i="1"/>
  <c r="T296" i="1"/>
  <c r="T295" i="1"/>
  <c r="T294" i="1"/>
  <c r="T293" i="1"/>
  <c r="T292" i="1"/>
  <c r="T280" i="1"/>
  <c r="S271" i="1"/>
  <c r="R271" i="1"/>
  <c r="T278" i="1"/>
  <c r="T277" i="1"/>
  <c r="T275" i="1"/>
  <c r="T274" i="1"/>
  <c r="T273" i="1"/>
  <c r="T272" i="1"/>
  <c r="Q271" i="1"/>
  <c r="T270" i="1"/>
  <c r="T269" i="1"/>
  <c r="T268" i="1"/>
  <c r="T267" i="1"/>
  <c r="S261" i="1"/>
  <c r="R261" i="1"/>
  <c r="T265" i="1"/>
  <c r="T264" i="1"/>
  <c r="T263" i="1"/>
  <c r="T262" i="1"/>
  <c r="Q261" i="1"/>
  <c r="T260" i="1"/>
  <c r="R251" i="1"/>
  <c r="Q251" i="1"/>
  <c r="T258" i="1"/>
  <c r="T257" i="1"/>
  <c r="T255" i="1"/>
  <c r="T254" i="1"/>
  <c r="T253" i="1"/>
  <c r="T252" i="1"/>
  <c r="T250" i="1"/>
  <c r="S241" i="1"/>
  <c r="R241" i="1"/>
  <c r="T248" i="1"/>
  <c r="T247" i="1"/>
  <c r="T245" i="1"/>
  <c r="T244" i="1"/>
  <c r="T243" i="1"/>
  <c r="T242" i="1"/>
  <c r="T240" i="1"/>
  <c r="T239" i="1"/>
  <c r="T238" i="1"/>
  <c r="T237" i="1"/>
  <c r="T236" i="1"/>
  <c r="T235" i="1"/>
  <c r="T234" i="1"/>
  <c r="T233" i="1"/>
  <c r="T232" i="1"/>
  <c r="S231" i="1"/>
  <c r="R231" i="1"/>
  <c r="T230" i="1"/>
  <c r="T229" i="1"/>
  <c r="T228" i="1"/>
  <c r="T227" i="1"/>
  <c r="S221" i="1"/>
  <c r="T225" i="1"/>
  <c r="T224" i="1"/>
  <c r="T223" i="1"/>
  <c r="T222" i="1"/>
  <c r="R221" i="1"/>
  <c r="Q221" i="1"/>
  <c r="T219" i="1"/>
  <c r="T215" i="1"/>
  <c r="T214" i="1"/>
  <c r="T213" i="1"/>
  <c r="S212" i="1"/>
  <c r="R212" i="1"/>
  <c r="Q212" i="1"/>
  <c r="Q202" i="1" s="1"/>
  <c r="T211" i="1"/>
  <c r="T210" i="1"/>
  <c r="T209" i="1"/>
  <c r="T208" i="1"/>
  <c r="T207" i="1"/>
  <c r="T206" i="1"/>
  <c r="T205" i="1"/>
  <c r="T204" i="1"/>
  <c r="R203" i="1"/>
  <c r="T203" i="1" s="1"/>
  <c r="S202" i="1"/>
  <c r="T200" i="1"/>
  <c r="T199" i="1"/>
  <c r="T198" i="1"/>
  <c r="T197" i="1"/>
  <c r="R192" i="1"/>
  <c r="Q192" i="1"/>
  <c r="T196" i="1"/>
  <c r="T195" i="1"/>
  <c r="T194" i="1"/>
  <c r="T193" i="1"/>
  <c r="S192" i="1"/>
  <c r="T191" i="1"/>
  <c r="T190" i="1"/>
  <c r="T189" i="1"/>
  <c r="T187" i="1"/>
  <c r="T186" i="1"/>
  <c r="T185" i="1"/>
  <c r="T184" i="1"/>
  <c r="T181" i="1"/>
  <c r="T180" i="1"/>
  <c r="T178" i="1"/>
  <c r="T177" i="1"/>
  <c r="T176" i="1"/>
  <c r="T175" i="1"/>
  <c r="T173" i="1"/>
  <c r="T172" i="1"/>
  <c r="T171" i="1"/>
  <c r="T169" i="1"/>
  <c r="T168" i="1"/>
  <c r="T167" i="1"/>
  <c r="T166" i="1"/>
  <c r="T164" i="1"/>
  <c r="T163" i="1"/>
  <c r="T162" i="1"/>
  <c r="T160" i="1"/>
  <c r="T159" i="1"/>
  <c r="T158" i="1"/>
  <c r="T157" i="1"/>
  <c r="T155" i="1"/>
  <c r="T154" i="1"/>
  <c r="T153" i="1"/>
  <c r="T151" i="1"/>
  <c r="T150" i="1"/>
  <c r="T149" i="1"/>
  <c r="T148" i="1"/>
  <c r="T146" i="1"/>
  <c r="T145" i="1"/>
  <c r="T144" i="1"/>
  <c r="Q138" i="1"/>
  <c r="T143" i="1"/>
  <c r="T142" i="1"/>
  <c r="T141" i="1"/>
  <c r="T140" i="1"/>
  <c r="T139" i="1"/>
  <c r="S138" i="1"/>
  <c r="T137" i="1"/>
  <c r="T136" i="1"/>
  <c r="T135" i="1"/>
  <c r="T133" i="1"/>
  <c r="T132" i="1"/>
  <c r="T131" i="1"/>
  <c r="T130" i="1"/>
  <c r="T128" i="1"/>
  <c r="T127" i="1"/>
  <c r="T126" i="1"/>
  <c r="T124" i="1"/>
  <c r="T123" i="1"/>
  <c r="T122" i="1"/>
  <c r="T121" i="1"/>
  <c r="T119" i="1"/>
  <c r="T118" i="1"/>
  <c r="T117" i="1"/>
  <c r="T115" i="1"/>
  <c r="T114" i="1"/>
  <c r="T113" i="1"/>
  <c r="T112" i="1"/>
  <c r="S110" i="1"/>
  <c r="R110" i="1"/>
  <c r="Q110" i="1"/>
  <c r="T109" i="1"/>
  <c r="T108" i="1"/>
  <c r="T106" i="1"/>
  <c r="T105" i="1"/>
  <c r="T104" i="1"/>
  <c r="T103" i="1"/>
  <c r="T100" i="1"/>
  <c r="T99" i="1"/>
  <c r="T97" i="1"/>
  <c r="T96" i="1"/>
  <c r="T95" i="1"/>
  <c r="T94" i="1"/>
  <c r="T91" i="1"/>
  <c r="T90" i="1"/>
  <c r="T88" i="1"/>
  <c r="T87" i="1"/>
  <c r="T86" i="1"/>
  <c r="T85" i="1"/>
  <c r="T83" i="1"/>
  <c r="T82" i="1"/>
  <c r="T81" i="1"/>
  <c r="T79" i="1"/>
  <c r="T78" i="1"/>
  <c r="T77" i="1"/>
  <c r="T76" i="1"/>
  <c r="T74" i="1"/>
  <c r="T73" i="1"/>
  <c r="T72" i="1"/>
  <c r="T71" i="1"/>
  <c r="S66" i="1"/>
  <c r="T70" i="1"/>
  <c r="T69" i="1"/>
  <c r="T68" i="1"/>
  <c r="T67" i="1"/>
  <c r="R66" i="1"/>
  <c r="Q66" i="1"/>
  <c r="T65" i="1"/>
  <c r="T64" i="1"/>
  <c r="T63" i="1"/>
  <c r="S57" i="1"/>
  <c r="T62" i="1"/>
  <c r="T61" i="1"/>
  <c r="T60" i="1"/>
  <c r="T59" i="1"/>
  <c r="T58" i="1"/>
  <c r="R57" i="1"/>
  <c r="Q57" i="1"/>
  <c r="T56" i="1"/>
  <c r="T55" i="1"/>
  <c r="T54" i="1"/>
  <c r="T53" i="1"/>
  <c r="T52" i="1"/>
  <c r="T51" i="1"/>
  <c r="T50" i="1"/>
  <c r="T49" i="1"/>
  <c r="R48" i="1"/>
  <c r="Q48" i="1"/>
  <c r="T47" i="1"/>
  <c r="T46" i="1"/>
  <c r="T45" i="1"/>
  <c r="S39" i="1"/>
  <c r="T44" i="1"/>
  <c r="T43" i="1"/>
  <c r="T42" i="1"/>
  <c r="T41" i="1"/>
  <c r="T40" i="1"/>
  <c r="R39" i="1"/>
  <c r="Q39" i="1"/>
  <c r="T38" i="1"/>
  <c r="T37" i="1"/>
  <c r="T36" i="1"/>
  <c r="S30" i="1"/>
  <c r="T35" i="1"/>
  <c r="T34" i="1"/>
  <c r="T33" i="1"/>
  <c r="T32" i="1"/>
  <c r="T31" i="1"/>
  <c r="R30" i="1"/>
  <c r="Q30" i="1"/>
  <c r="T29" i="1"/>
  <c r="T28" i="1"/>
  <c r="T27" i="1"/>
  <c r="T25" i="1"/>
  <c r="T24" i="1"/>
  <c r="T23" i="1"/>
  <c r="T22" i="1"/>
  <c r="T20" i="1"/>
  <c r="T19" i="1"/>
  <c r="T17" i="1"/>
  <c r="T16" i="1"/>
  <c r="T14" i="1"/>
  <c r="T13" i="1"/>
  <c r="T12" i="1"/>
  <c r="T11" i="1"/>
  <c r="T289" i="1" l="1"/>
  <c r="R202" i="1"/>
  <c r="T110" i="1"/>
  <c r="T212" i="1"/>
  <c r="T57" i="1"/>
  <c r="T39" i="1"/>
  <c r="T192" i="1"/>
  <c r="T291" i="1"/>
  <c r="T30" i="1"/>
  <c r="T66" i="1"/>
  <c r="T279" i="1"/>
  <c r="Q216" i="1"/>
  <c r="Q201" i="1" s="1"/>
  <c r="S216" i="1"/>
  <c r="S201" i="1" s="1"/>
  <c r="T101" i="1"/>
  <c r="T92" i="1"/>
  <c r="T182" i="1"/>
  <c r="S251" i="1"/>
  <c r="T251" i="1" s="1"/>
  <c r="T271" i="1"/>
  <c r="T249" i="1"/>
  <c r="R216" i="1"/>
  <c r="R201" i="1" s="1"/>
  <c r="T259" i="1"/>
  <c r="T18" i="1"/>
  <c r="T218" i="1"/>
  <c r="T261" i="1"/>
  <c r="T221" i="1"/>
  <c r="T202" i="1"/>
  <c r="S48" i="1"/>
  <c r="T48" i="1" s="1"/>
  <c r="T217" i="1"/>
  <c r="S311" i="1"/>
  <c r="T311" i="1" s="1"/>
  <c r="Q334" i="1"/>
  <c r="T333" i="1"/>
  <c r="Q241" i="1"/>
  <c r="T241" i="1" s="1"/>
  <c r="R321" i="1"/>
  <c r="R138" i="1"/>
  <c r="T138" i="1" s="1"/>
  <c r="Q231" i="1"/>
  <c r="Q281" i="1"/>
  <c r="T281" i="1" s="1"/>
  <c r="R331" i="1"/>
  <c r="T334" i="1" l="1"/>
  <c r="T216" i="1"/>
  <c r="T201" i="1"/>
  <c r="T321" i="1"/>
  <c r="T331" i="1"/>
  <c r="T231" i="1"/>
  <c r="P279" i="1" l="1"/>
  <c r="P259" i="1"/>
  <c r="X259" i="1" l="1"/>
  <c r="L259" i="1"/>
  <c r="X279" i="1"/>
  <c r="L279" i="1"/>
  <c r="L249" i="1" l="1"/>
  <c r="X249" i="1"/>
  <c r="P249" i="1"/>
  <c r="P375" i="1" l="1"/>
  <c r="L375" i="1"/>
  <c r="X375" i="1"/>
  <c r="T375" i="1"/>
  <c r="O250" i="1" l="1"/>
  <c r="W250" i="1" s="1"/>
  <c r="AE250" i="1" s="1"/>
  <c r="N250" i="1"/>
  <c r="M250" i="1"/>
  <c r="U250" i="1" s="1"/>
  <c r="AC250" i="1" s="1"/>
  <c r="X364" i="1"/>
  <c r="X354" i="1"/>
  <c r="X348" i="1"/>
  <c r="X346" i="1"/>
  <c r="X344" i="1"/>
  <c r="X342" i="1"/>
  <c r="X335" i="1"/>
  <c r="X330" i="1"/>
  <c r="X320" i="1"/>
  <c r="X310" i="1"/>
  <c r="X290" i="1"/>
  <c r="W289" i="1"/>
  <c r="V289" i="1"/>
  <c r="U289" i="1"/>
  <c r="X286" i="1"/>
  <c r="X300" i="1"/>
  <c r="X296" i="1"/>
  <c r="X280" i="1"/>
  <c r="X260" i="1"/>
  <c r="X240" i="1"/>
  <c r="X239" i="1"/>
  <c r="X236" i="1"/>
  <c r="X230" i="1"/>
  <c r="X143" i="1"/>
  <c r="W110" i="1"/>
  <c r="V110" i="1"/>
  <c r="U110" i="1"/>
  <c r="X62" i="1"/>
  <c r="X53" i="1"/>
  <c r="X44" i="1"/>
  <c r="X35" i="1"/>
  <c r="X20" i="1"/>
  <c r="X19" i="1"/>
  <c r="P250" i="1" l="1"/>
  <c r="V250" i="1"/>
  <c r="X92" i="1"/>
  <c r="X110" i="1"/>
  <c r="X217" i="1"/>
  <c r="X101" i="1"/>
  <c r="X182" i="1"/>
  <c r="X218" i="1"/>
  <c r="X289" i="1"/>
  <c r="X250" i="1" l="1"/>
  <c r="AD250" i="1"/>
  <c r="AF250" i="1" l="1"/>
  <c r="X350" i="1" l="1"/>
  <c r="P182" i="1" l="1"/>
  <c r="L182" i="1"/>
  <c r="P286" i="1" l="1"/>
  <c r="P290" i="1"/>
  <c r="L283" i="1"/>
  <c r="L284" i="1"/>
  <c r="L285" i="1"/>
  <c r="L286" i="1"/>
  <c r="L290" i="1"/>
  <c r="H283" i="1"/>
  <c r="H284" i="1"/>
  <c r="H285" i="1"/>
  <c r="H286" i="1"/>
  <c r="H290" i="1"/>
  <c r="I289" i="1"/>
  <c r="J289" i="1"/>
  <c r="K289" i="1"/>
  <c r="M289" i="1"/>
  <c r="N289" i="1"/>
  <c r="O289" i="1"/>
  <c r="F289" i="1"/>
  <c r="G289" i="1"/>
  <c r="E289" i="1"/>
  <c r="I110" i="1"/>
  <c r="J110" i="1"/>
  <c r="K110" i="1"/>
  <c r="M110" i="1"/>
  <c r="N110" i="1"/>
  <c r="O110" i="1"/>
  <c r="F110" i="1"/>
  <c r="G110" i="1"/>
  <c r="E110" i="1"/>
  <c r="H243" i="1"/>
  <c r="H244" i="1"/>
  <c r="H245" i="1"/>
  <c r="H246" i="1"/>
  <c r="H250" i="1"/>
  <c r="L243" i="1"/>
  <c r="L244" i="1"/>
  <c r="L245" i="1"/>
  <c r="L250" i="1"/>
  <c r="H248" i="1"/>
  <c r="H287" i="1"/>
  <c r="H247" i="1"/>
  <c r="L289" i="1" l="1"/>
  <c r="H289" i="1"/>
  <c r="P289" i="1"/>
  <c r="L110" i="1"/>
  <c r="P110" i="1"/>
  <c r="L248" i="1"/>
  <c r="H288" i="1"/>
  <c r="L247" i="1"/>
  <c r="H249" i="1"/>
  <c r="P318" i="1" l="1"/>
  <c r="P328" i="1"/>
  <c r="L318" i="1"/>
  <c r="L327" i="1"/>
  <c r="L328" i="1"/>
  <c r="L308" i="1"/>
  <c r="L317" i="1"/>
  <c r="L307" i="1"/>
  <c r="H278" i="1" l="1"/>
  <c r="L278" i="1"/>
  <c r="L268" i="1"/>
  <c r="L297" i="1"/>
  <c r="L277" i="1"/>
  <c r="L267" i="1"/>
  <c r="L298" i="1"/>
  <c r="P92" i="1" l="1"/>
  <c r="L101" i="1" l="1"/>
  <c r="L18" i="1"/>
  <c r="L92" i="1"/>
  <c r="P101" i="1"/>
  <c r="O275" i="1" l="1"/>
  <c r="W275" i="1" s="1"/>
  <c r="N275" i="1"/>
  <c r="V275" i="1" s="1"/>
  <c r="AD275" i="1" s="1"/>
  <c r="M275" i="1"/>
  <c r="U275" i="1" s="1"/>
  <c r="AC275" i="1" s="1"/>
  <c r="O274" i="1"/>
  <c r="W274" i="1" s="1"/>
  <c r="AE274" i="1" s="1"/>
  <c r="N274" i="1"/>
  <c r="V274" i="1" s="1"/>
  <c r="AD274" i="1" s="1"/>
  <c r="M274" i="1"/>
  <c r="U274" i="1" s="1"/>
  <c r="AC274" i="1" s="1"/>
  <c r="O273" i="1"/>
  <c r="W273" i="1" s="1"/>
  <c r="AE273" i="1" s="1"/>
  <c r="N273" i="1"/>
  <c r="V273" i="1" s="1"/>
  <c r="AD273" i="1" s="1"/>
  <c r="M273" i="1"/>
  <c r="U273" i="1" s="1"/>
  <c r="AC273" i="1" s="1"/>
  <c r="O272" i="1"/>
  <c r="W272" i="1" s="1"/>
  <c r="AE272" i="1" s="1"/>
  <c r="N272" i="1"/>
  <c r="V272" i="1" s="1"/>
  <c r="AD272" i="1" s="1"/>
  <c r="M272" i="1"/>
  <c r="U272" i="1" s="1"/>
  <c r="AC272" i="1" s="1"/>
  <c r="AF274" i="1" l="1"/>
  <c r="AF272" i="1"/>
  <c r="AF273" i="1"/>
  <c r="X275" i="1"/>
  <c r="AE275" i="1"/>
  <c r="AF275" i="1" s="1"/>
  <c r="X273" i="1"/>
  <c r="X274" i="1"/>
  <c r="X272" i="1"/>
  <c r="P273" i="1"/>
  <c r="P275" i="1"/>
  <c r="P274" i="1"/>
  <c r="P272" i="1"/>
  <c r="L181" i="1" l="1"/>
  <c r="L154" i="1"/>
  <c r="L127" i="1"/>
  <c r="L100" i="1"/>
  <c r="L228" i="1"/>
  <c r="L227" i="1" l="1"/>
  <c r="L82" i="1"/>
  <c r="L91" i="1"/>
  <c r="L118" i="1"/>
  <c r="L145" i="1"/>
  <c r="L172" i="1"/>
  <c r="L136" i="1"/>
  <c r="L190" i="1"/>
  <c r="L109" i="1"/>
  <c r="L163" i="1"/>
  <c r="L257" i="1"/>
  <c r="L258" i="1"/>
  <c r="Q351" i="1" l="1"/>
  <c r="R351" i="1"/>
  <c r="S351" i="1"/>
  <c r="F202" i="1"/>
  <c r="F351" i="1" s="1"/>
  <c r="G202" i="1"/>
  <c r="G351" i="1" s="1"/>
  <c r="E202" i="1"/>
  <c r="I212" i="1"/>
  <c r="I202" i="1" s="1"/>
  <c r="I351" i="1" s="1"/>
  <c r="J212" i="1"/>
  <c r="K212" i="1"/>
  <c r="K202" i="1" s="1"/>
  <c r="K351" i="1" s="1"/>
  <c r="T351" i="1" l="1"/>
  <c r="L212" i="1"/>
  <c r="S481" i="1" l="1"/>
  <c r="R481" i="1"/>
  <c r="Q481" i="1"/>
  <c r="K481" i="1"/>
  <c r="J481" i="1"/>
  <c r="I481" i="1"/>
  <c r="G481" i="1"/>
  <c r="F481" i="1"/>
  <c r="E481" i="1"/>
  <c r="S472" i="1"/>
  <c r="R472" i="1"/>
  <c r="Q472" i="1"/>
  <c r="K472" i="1"/>
  <c r="J472" i="1"/>
  <c r="I472" i="1"/>
  <c r="G472" i="1"/>
  <c r="F472" i="1"/>
  <c r="E472" i="1"/>
  <c r="S471" i="1"/>
  <c r="R471" i="1"/>
  <c r="Q471" i="1"/>
  <c r="K471" i="1"/>
  <c r="J471" i="1"/>
  <c r="I471" i="1"/>
  <c r="G471" i="1"/>
  <c r="F471" i="1"/>
  <c r="E471" i="1"/>
  <c r="S470" i="1"/>
  <c r="R470" i="1"/>
  <c r="Q470" i="1"/>
  <c r="K470" i="1"/>
  <c r="J470" i="1"/>
  <c r="I470" i="1"/>
  <c r="G470" i="1"/>
  <c r="F470" i="1"/>
  <c r="E470" i="1"/>
  <c r="S469" i="1"/>
  <c r="R469" i="1"/>
  <c r="Q469" i="1"/>
  <c r="K469" i="1"/>
  <c r="J469" i="1"/>
  <c r="I469" i="1"/>
  <c r="G469" i="1"/>
  <c r="F469" i="1"/>
  <c r="E469" i="1"/>
  <c r="T378" i="1"/>
  <c r="O378" i="1"/>
  <c r="N378" i="1"/>
  <c r="M378" i="1"/>
  <c r="L378" i="1"/>
  <c r="H378" i="1"/>
  <c r="T376" i="1"/>
  <c r="O376" i="1"/>
  <c r="N376" i="1"/>
  <c r="M376" i="1"/>
  <c r="L376" i="1"/>
  <c r="H376" i="1"/>
  <c r="T374" i="1"/>
  <c r="O374" i="1"/>
  <c r="N374" i="1"/>
  <c r="M374" i="1"/>
  <c r="L374" i="1"/>
  <c r="H374" i="1"/>
  <c r="T373" i="1"/>
  <c r="O373" i="1"/>
  <c r="N373" i="1"/>
  <c r="M373" i="1"/>
  <c r="L373" i="1"/>
  <c r="H373" i="1"/>
  <c r="T372" i="1"/>
  <c r="O372" i="1"/>
  <c r="N372" i="1"/>
  <c r="M372" i="1"/>
  <c r="L372" i="1"/>
  <c r="H372" i="1"/>
  <c r="S371" i="1"/>
  <c r="R371" i="1"/>
  <c r="R370" i="1" s="1"/>
  <c r="Q371" i="1"/>
  <c r="K371" i="1"/>
  <c r="J371" i="1"/>
  <c r="J370" i="1" s="1"/>
  <c r="I371" i="1"/>
  <c r="I370" i="1" s="1"/>
  <c r="G371" i="1"/>
  <c r="F371" i="1"/>
  <c r="E371" i="1"/>
  <c r="E370" i="1" s="1"/>
  <c r="T364" i="1"/>
  <c r="P364" i="1"/>
  <c r="L364" i="1"/>
  <c r="H364" i="1"/>
  <c r="T354" i="1"/>
  <c r="P354" i="1"/>
  <c r="L354" i="1"/>
  <c r="H354" i="1"/>
  <c r="T348" i="1"/>
  <c r="P348" i="1"/>
  <c r="L348" i="1"/>
  <c r="H348" i="1"/>
  <c r="S347" i="1"/>
  <c r="R347" i="1"/>
  <c r="Q347" i="1"/>
  <c r="K347" i="1"/>
  <c r="J347" i="1"/>
  <c r="I347" i="1"/>
  <c r="G347" i="1"/>
  <c r="F347" i="1"/>
  <c r="E347" i="1"/>
  <c r="T346" i="1"/>
  <c r="P346" i="1"/>
  <c r="L346" i="1"/>
  <c r="H346" i="1"/>
  <c r="S345" i="1"/>
  <c r="R345" i="1"/>
  <c r="Q345" i="1"/>
  <c r="K345" i="1"/>
  <c r="J345" i="1"/>
  <c r="I345" i="1"/>
  <c r="G345" i="1"/>
  <c r="F345" i="1"/>
  <c r="E345" i="1"/>
  <c r="T344" i="1"/>
  <c r="P344" i="1"/>
  <c r="L344" i="1"/>
  <c r="H344" i="1"/>
  <c r="S343" i="1"/>
  <c r="R343" i="1"/>
  <c r="Q343" i="1"/>
  <c r="K343" i="1"/>
  <c r="J343" i="1"/>
  <c r="I343" i="1"/>
  <c r="G343" i="1"/>
  <c r="F343" i="1"/>
  <c r="E343" i="1"/>
  <c r="T342" i="1"/>
  <c r="P342" i="1"/>
  <c r="L342" i="1"/>
  <c r="H342" i="1"/>
  <c r="S341" i="1"/>
  <c r="R341" i="1"/>
  <c r="Q341" i="1"/>
  <c r="K341" i="1"/>
  <c r="J341" i="1"/>
  <c r="I341" i="1"/>
  <c r="G341" i="1"/>
  <c r="F341" i="1"/>
  <c r="E341" i="1"/>
  <c r="P335" i="1"/>
  <c r="L335" i="1"/>
  <c r="H335" i="1"/>
  <c r="P300" i="1"/>
  <c r="L300" i="1"/>
  <c r="H300" i="1"/>
  <c r="J291" i="1"/>
  <c r="I291" i="1"/>
  <c r="H299" i="1"/>
  <c r="H298" i="1"/>
  <c r="H297" i="1"/>
  <c r="P296" i="1"/>
  <c r="L296" i="1"/>
  <c r="H296" i="1"/>
  <c r="O295" i="1"/>
  <c r="W295" i="1" s="1"/>
  <c r="AE295" i="1" s="1"/>
  <c r="N295" i="1"/>
  <c r="V295" i="1" s="1"/>
  <c r="AD295" i="1" s="1"/>
  <c r="M295" i="1"/>
  <c r="U295" i="1" s="1"/>
  <c r="AC295" i="1" s="1"/>
  <c r="L295" i="1"/>
  <c r="H295" i="1"/>
  <c r="O294" i="1"/>
  <c r="N294" i="1"/>
  <c r="V294" i="1" s="1"/>
  <c r="AD294" i="1" s="1"/>
  <c r="M294" i="1"/>
  <c r="U294" i="1" s="1"/>
  <c r="AC294" i="1" s="1"/>
  <c r="L294" i="1"/>
  <c r="H294" i="1"/>
  <c r="O293" i="1"/>
  <c r="W293" i="1" s="1"/>
  <c r="AE293" i="1" s="1"/>
  <c r="N293" i="1"/>
  <c r="V293" i="1" s="1"/>
  <c r="AD293" i="1" s="1"/>
  <c r="M293" i="1"/>
  <c r="U293" i="1" s="1"/>
  <c r="AC293" i="1" s="1"/>
  <c r="L293" i="1"/>
  <c r="H293" i="1"/>
  <c r="O292" i="1"/>
  <c r="N292" i="1"/>
  <c r="V292" i="1" s="1"/>
  <c r="AD292" i="1" s="1"/>
  <c r="M292" i="1"/>
  <c r="U292" i="1" s="1"/>
  <c r="AC292" i="1" s="1"/>
  <c r="L292" i="1"/>
  <c r="H292" i="1"/>
  <c r="F291" i="1"/>
  <c r="E291" i="1"/>
  <c r="P280" i="1"/>
  <c r="L280" i="1"/>
  <c r="H280" i="1"/>
  <c r="H279" i="1"/>
  <c r="K271" i="1"/>
  <c r="J271" i="1"/>
  <c r="I271" i="1"/>
  <c r="G271" i="1"/>
  <c r="F271" i="1"/>
  <c r="E271" i="1"/>
  <c r="H277" i="1"/>
  <c r="H276" i="1"/>
  <c r="L275" i="1"/>
  <c r="H275" i="1"/>
  <c r="L274" i="1"/>
  <c r="H274" i="1"/>
  <c r="L273" i="1"/>
  <c r="H273" i="1"/>
  <c r="L272" i="1"/>
  <c r="H272" i="1"/>
  <c r="O270" i="1"/>
  <c r="W270" i="1" s="1"/>
  <c r="AE270" i="1" s="1"/>
  <c r="N270" i="1"/>
  <c r="M270" i="1"/>
  <c r="U270" i="1" s="1"/>
  <c r="L270" i="1"/>
  <c r="H270" i="1"/>
  <c r="O269" i="1"/>
  <c r="W269" i="1" s="1"/>
  <c r="AE269" i="1" s="1"/>
  <c r="AF269" i="1" s="1"/>
  <c r="N269" i="1"/>
  <c r="V269" i="1" s="1"/>
  <c r="AD269" i="1" s="1"/>
  <c r="M269" i="1"/>
  <c r="U269" i="1" s="1"/>
  <c r="AC269" i="1" s="1"/>
  <c r="L269" i="1"/>
  <c r="H269" i="1"/>
  <c r="H268" i="1"/>
  <c r="H267" i="1"/>
  <c r="H266" i="1"/>
  <c r="O265" i="1"/>
  <c r="W265" i="1" s="1"/>
  <c r="AE265" i="1" s="1"/>
  <c r="N265" i="1"/>
  <c r="V265" i="1" s="1"/>
  <c r="AD265" i="1" s="1"/>
  <c r="M265" i="1"/>
  <c r="U265" i="1" s="1"/>
  <c r="AC265" i="1" s="1"/>
  <c r="L265" i="1"/>
  <c r="H265" i="1"/>
  <c r="O264" i="1"/>
  <c r="W264" i="1" s="1"/>
  <c r="AE264" i="1" s="1"/>
  <c r="N264" i="1"/>
  <c r="V264" i="1" s="1"/>
  <c r="AD264" i="1" s="1"/>
  <c r="M264" i="1"/>
  <c r="U264" i="1" s="1"/>
  <c r="AC264" i="1" s="1"/>
  <c r="L264" i="1"/>
  <c r="H264" i="1"/>
  <c r="O263" i="1"/>
  <c r="W263" i="1" s="1"/>
  <c r="AE263" i="1" s="1"/>
  <c r="AF263" i="1" s="1"/>
  <c r="N263" i="1"/>
  <c r="V263" i="1" s="1"/>
  <c r="AD263" i="1" s="1"/>
  <c r="M263" i="1"/>
  <c r="U263" i="1" s="1"/>
  <c r="AC263" i="1" s="1"/>
  <c r="L263" i="1"/>
  <c r="H263" i="1"/>
  <c r="O262" i="1"/>
  <c r="W262" i="1" s="1"/>
  <c r="AE262" i="1" s="1"/>
  <c r="N262" i="1"/>
  <c r="V262" i="1" s="1"/>
  <c r="AD262" i="1" s="1"/>
  <c r="M262" i="1"/>
  <c r="U262" i="1" s="1"/>
  <c r="AC262" i="1" s="1"/>
  <c r="L262" i="1"/>
  <c r="H262" i="1"/>
  <c r="K261" i="1"/>
  <c r="J261" i="1"/>
  <c r="I261" i="1"/>
  <c r="G261" i="1"/>
  <c r="F261" i="1"/>
  <c r="E261" i="1"/>
  <c r="P330" i="1"/>
  <c r="L330" i="1"/>
  <c r="H330" i="1"/>
  <c r="O329" i="1"/>
  <c r="W329" i="1" s="1"/>
  <c r="AE329" i="1" s="1"/>
  <c r="AM329" i="1" s="1"/>
  <c r="AU329" i="1" s="1"/>
  <c r="N329" i="1"/>
  <c r="V329" i="1" s="1"/>
  <c r="AD329" i="1" s="1"/>
  <c r="AL329" i="1" s="1"/>
  <c r="AT329" i="1" s="1"/>
  <c r="M329" i="1"/>
  <c r="U329" i="1" s="1"/>
  <c r="AC329" i="1" s="1"/>
  <c r="AK329" i="1" s="1"/>
  <c r="L329" i="1"/>
  <c r="H329" i="1"/>
  <c r="O325" i="1"/>
  <c r="W325" i="1" s="1"/>
  <c r="AE325" i="1" s="1"/>
  <c r="AM325" i="1" s="1"/>
  <c r="AU325" i="1" s="1"/>
  <c r="BC325" i="1" s="1"/>
  <c r="N325" i="1"/>
  <c r="V325" i="1" s="1"/>
  <c r="AD325" i="1" s="1"/>
  <c r="AL325" i="1" s="1"/>
  <c r="AT325" i="1" s="1"/>
  <c r="BB325" i="1" s="1"/>
  <c r="M325" i="1"/>
  <c r="U325" i="1" s="1"/>
  <c r="AC325" i="1" s="1"/>
  <c r="AK325" i="1" s="1"/>
  <c r="AS325" i="1" s="1"/>
  <c r="BA325" i="1" s="1"/>
  <c r="L325" i="1"/>
  <c r="H325" i="1"/>
  <c r="O324" i="1"/>
  <c r="W324" i="1" s="1"/>
  <c r="AE324" i="1" s="1"/>
  <c r="AM324" i="1" s="1"/>
  <c r="AU324" i="1" s="1"/>
  <c r="BC324" i="1" s="1"/>
  <c r="N324" i="1"/>
  <c r="V324" i="1" s="1"/>
  <c r="AD324" i="1" s="1"/>
  <c r="AL324" i="1" s="1"/>
  <c r="AT324" i="1" s="1"/>
  <c r="BB324" i="1" s="1"/>
  <c r="M324" i="1"/>
  <c r="U324" i="1" s="1"/>
  <c r="AC324" i="1" s="1"/>
  <c r="AK324" i="1" s="1"/>
  <c r="AS324" i="1" s="1"/>
  <c r="BA324" i="1" s="1"/>
  <c r="L324" i="1"/>
  <c r="H324" i="1"/>
  <c r="O323" i="1"/>
  <c r="W323" i="1" s="1"/>
  <c r="AE323" i="1" s="1"/>
  <c r="AM323" i="1" s="1"/>
  <c r="AU323" i="1" s="1"/>
  <c r="BC323" i="1" s="1"/>
  <c r="N323" i="1"/>
  <c r="V323" i="1" s="1"/>
  <c r="AD323" i="1" s="1"/>
  <c r="AL323" i="1" s="1"/>
  <c r="AT323" i="1" s="1"/>
  <c r="BB323" i="1" s="1"/>
  <c r="M323" i="1"/>
  <c r="U323" i="1" s="1"/>
  <c r="AC323" i="1" s="1"/>
  <c r="AK323" i="1" s="1"/>
  <c r="AS323" i="1" s="1"/>
  <c r="BA323" i="1" s="1"/>
  <c r="L323" i="1"/>
  <c r="H323" i="1"/>
  <c r="O322" i="1"/>
  <c r="W322" i="1" s="1"/>
  <c r="AE322" i="1" s="1"/>
  <c r="AM322" i="1" s="1"/>
  <c r="AU322" i="1" s="1"/>
  <c r="N322" i="1"/>
  <c r="V322" i="1" s="1"/>
  <c r="AD322" i="1" s="1"/>
  <c r="AL322" i="1" s="1"/>
  <c r="AT322" i="1" s="1"/>
  <c r="BB322" i="1" s="1"/>
  <c r="M322" i="1"/>
  <c r="U322" i="1" s="1"/>
  <c r="AC322" i="1" s="1"/>
  <c r="AK322" i="1" s="1"/>
  <c r="AS322" i="1" s="1"/>
  <c r="BA322" i="1" s="1"/>
  <c r="L322" i="1"/>
  <c r="H322" i="1"/>
  <c r="P320" i="1"/>
  <c r="L320" i="1"/>
  <c r="H320" i="1"/>
  <c r="O319" i="1"/>
  <c r="W319" i="1" s="1"/>
  <c r="AE319" i="1" s="1"/>
  <c r="AM319" i="1" s="1"/>
  <c r="N319" i="1"/>
  <c r="V319" i="1" s="1"/>
  <c r="AD319" i="1" s="1"/>
  <c r="AL319" i="1" s="1"/>
  <c r="M319" i="1"/>
  <c r="U319" i="1" s="1"/>
  <c r="AC319" i="1" s="1"/>
  <c r="AK319" i="1" s="1"/>
  <c r="L319" i="1"/>
  <c r="H319" i="1"/>
  <c r="E311" i="1"/>
  <c r="O315" i="1"/>
  <c r="W315" i="1" s="1"/>
  <c r="AE315" i="1" s="1"/>
  <c r="AM315" i="1" s="1"/>
  <c r="N315" i="1"/>
  <c r="V315" i="1" s="1"/>
  <c r="AD315" i="1" s="1"/>
  <c r="AL315" i="1" s="1"/>
  <c r="M315" i="1"/>
  <c r="U315" i="1" s="1"/>
  <c r="AC315" i="1" s="1"/>
  <c r="AK315" i="1" s="1"/>
  <c r="L315" i="1"/>
  <c r="H315" i="1"/>
  <c r="O314" i="1"/>
  <c r="W314" i="1" s="1"/>
  <c r="AE314" i="1" s="1"/>
  <c r="AM314" i="1" s="1"/>
  <c r="N314" i="1"/>
  <c r="V314" i="1" s="1"/>
  <c r="AD314" i="1" s="1"/>
  <c r="AL314" i="1" s="1"/>
  <c r="M314" i="1"/>
  <c r="U314" i="1" s="1"/>
  <c r="AC314" i="1" s="1"/>
  <c r="AK314" i="1" s="1"/>
  <c r="L314" i="1"/>
  <c r="H314" i="1"/>
  <c r="O313" i="1"/>
  <c r="W313" i="1" s="1"/>
  <c r="AE313" i="1" s="1"/>
  <c r="AM313" i="1" s="1"/>
  <c r="N313" i="1"/>
  <c r="V313" i="1" s="1"/>
  <c r="AD313" i="1" s="1"/>
  <c r="AL313" i="1" s="1"/>
  <c r="M313" i="1"/>
  <c r="U313" i="1" s="1"/>
  <c r="AC313" i="1" s="1"/>
  <c r="AK313" i="1" s="1"/>
  <c r="L313" i="1"/>
  <c r="H313" i="1"/>
  <c r="O312" i="1"/>
  <c r="W312" i="1" s="1"/>
  <c r="AE312" i="1" s="1"/>
  <c r="AM312" i="1" s="1"/>
  <c r="N312" i="1"/>
  <c r="V312" i="1" s="1"/>
  <c r="AD312" i="1" s="1"/>
  <c r="AL312" i="1" s="1"/>
  <c r="M312" i="1"/>
  <c r="U312" i="1" s="1"/>
  <c r="AC312" i="1" s="1"/>
  <c r="AK312" i="1" s="1"/>
  <c r="L312" i="1"/>
  <c r="H312" i="1"/>
  <c r="P310" i="1"/>
  <c r="L310" i="1"/>
  <c r="H310" i="1"/>
  <c r="O309" i="1"/>
  <c r="W309" i="1" s="1"/>
  <c r="AE309" i="1" s="1"/>
  <c r="N309" i="1"/>
  <c r="V309" i="1" s="1"/>
  <c r="AD309" i="1" s="1"/>
  <c r="M309" i="1"/>
  <c r="U309" i="1" s="1"/>
  <c r="AC309" i="1" s="1"/>
  <c r="L309" i="1"/>
  <c r="H309" i="1"/>
  <c r="O305" i="1"/>
  <c r="W305" i="1" s="1"/>
  <c r="AE305" i="1" s="1"/>
  <c r="N305" i="1"/>
  <c r="V305" i="1" s="1"/>
  <c r="AD305" i="1" s="1"/>
  <c r="M305" i="1"/>
  <c r="U305" i="1" s="1"/>
  <c r="AC305" i="1" s="1"/>
  <c r="L305" i="1"/>
  <c r="H305" i="1"/>
  <c r="O304" i="1"/>
  <c r="W304" i="1" s="1"/>
  <c r="AE304" i="1" s="1"/>
  <c r="N304" i="1"/>
  <c r="V304" i="1" s="1"/>
  <c r="AD304" i="1" s="1"/>
  <c r="M304" i="1"/>
  <c r="U304" i="1" s="1"/>
  <c r="AC304" i="1" s="1"/>
  <c r="L304" i="1"/>
  <c r="H304" i="1"/>
  <c r="O303" i="1"/>
  <c r="W303" i="1" s="1"/>
  <c r="AE303" i="1" s="1"/>
  <c r="N303" i="1"/>
  <c r="V303" i="1" s="1"/>
  <c r="AD303" i="1" s="1"/>
  <c r="M303" i="1"/>
  <c r="U303" i="1" s="1"/>
  <c r="AC303" i="1" s="1"/>
  <c r="L303" i="1"/>
  <c r="H303" i="1"/>
  <c r="O302" i="1"/>
  <c r="W302" i="1" s="1"/>
  <c r="AE302" i="1" s="1"/>
  <c r="N302" i="1"/>
  <c r="V302" i="1" s="1"/>
  <c r="AD302" i="1" s="1"/>
  <c r="M302" i="1"/>
  <c r="U302" i="1" s="1"/>
  <c r="AC302" i="1" s="1"/>
  <c r="L302" i="1"/>
  <c r="H302" i="1"/>
  <c r="O285" i="1"/>
  <c r="W285" i="1" s="1"/>
  <c r="AE285" i="1" s="1"/>
  <c r="N285" i="1"/>
  <c r="V285" i="1" s="1"/>
  <c r="AD285" i="1" s="1"/>
  <c r="M285" i="1"/>
  <c r="U285" i="1" s="1"/>
  <c r="AC285" i="1" s="1"/>
  <c r="O284" i="1"/>
  <c r="W284" i="1" s="1"/>
  <c r="AE284" i="1" s="1"/>
  <c r="N284" i="1"/>
  <c r="V284" i="1" s="1"/>
  <c r="AD284" i="1" s="1"/>
  <c r="M284" i="1"/>
  <c r="U284" i="1" s="1"/>
  <c r="AC284" i="1" s="1"/>
  <c r="O283" i="1"/>
  <c r="W283" i="1" s="1"/>
  <c r="AE283" i="1" s="1"/>
  <c r="N283" i="1"/>
  <c r="V283" i="1" s="1"/>
  <c r="AD283" i="1" s="1"/>
  <c r="M283" i="1"/>
  <c r="U283" i="1" s="1"/>
  <c r="AC283" i="1" s="1"/>
  <c r="O282" i="1"/>
  <c r="W282" i="1" s="1"/>
  <c r="AE282" i="1" s="1"/>
  <c r="N282" i="1"/>
  <c r="V282" i="1" s="1"/>
  <c r="AD282" i="1" s="1"/>
  <c r="AF282" i="1" s="1"/>
  <c r="M282" i="1"/>
  <c r="U282" i="1" s="1"/>
  <c r="AC282" i="1" s="1"/>
  <c r="L282" i="1"/>
  <c r="H282" i="1"/>
  <c r="P260" i="1"/>
  <c r="L260" i="1"/>
  <c r="H260" i="1"/>
  <c r="H259" i="1"/>
  <c r="O255" i="1"/>
  <c r="W255" i="1" s="1"/>
  <c r="AE255" i="1" s="1"/>
  <c r="N255" i="1"/>
  <c r="V255" i="1" s="1"/>
  <c r="AD255" i="1" s="1"/>
  <c r="M255" i="1"/>
  <c r="U255" i="1" s="1"/>
  <c r="AC255" i="1" s="1"/>
  <c r="L255" i="1"/>
  <c r="H255" i="1"/>
  <c r="O254" i="1"/>
  <c r="W254" i="1" s="1"/>
  <c r="AE254" i="1" s="1"/>
  <c r="N254" i="1"/>
  <c r="V254" i="1" s="1"/>
  <c r="AD254" i="1" s="1"/>
  <c r="M254" i="1"/>
  <c r="U254" i="1" s="1"/>
  <c r="AC254" i="1" s="1"/>
  <c r="L254" i="1"/>
  <c r="H254" i="1"/>
  <c r="O253" i="1"/>
  <c r="W253" i="1" s="1"/>
  <c r="AE253" i="1" s="1"/>
  <c r="N253" i="1"/>
  <c r="V253" i="1" s="1"/>
  <c r="AD253" i="1" s="1"/>
  <c r="M253" i="1"/>
  <c r="U253" i="1" s="1"/>
  <c r="AC253" i="1" s="1"/>
  <c r="L253" i="1"/>
  <c r="H253" i="1"/>
  <c r="O252" i="1"/>
  <c r="W252" i="1" s="1"/>
  <c r="AE252" i="1" s="1"/>
  <c r="N252" i="1"/>
  <c r="V252" i="1" s="1"/>
  <c r="AD252" i="1" s="1"/>
  <c r="M252" i="1"/>
  <c r="U252" i="1" s="1"/>
  <c r="AC252" i="1" s="1"/>
  <c r="L252" i="1"/>
  <c r="H252" i="1"/>
  <c r="I241" i="1"/>
  <c r="O245" i="1"/>
  <c r="W245" i="1" s="1"/>
  <c r="AE245" i="1" s="1"/>
  <c r="N245" i="1"/>
  <c r="V245" i="1" s="1"/>
  <c r="AD245" i="1" s="1"/>
  <c r="M245" i="1"/>
  <c r="U245" i="1" s="1"/>
  <c r="AC245" i="1" s="1"/>
  <c r="O244" i="1"/>
  <c r="W244" i="1" s="1"/>
  <c r="AE244" i="1" s="1"/>
  <c r="N244" i="1"/>
  <c r="V244" i="1" s="1"/>
  <c r="AD244" i="1" s="1"/>
  <c r="AL244" i="1" s="1"/>
  <c r="M244" i="1"/>
  <c r="U244" i="1" s="1"/>
  <c r="AC244" i="1" s="1"/>
  <c r="O243" i="1"/>
  <c r="W243" i="1" s="1"/>
  <c r="AE243" i="1" s="1"/>
  <c r="N243" i="1"/>
  <c r="V243" i="1" s="1"/>
  <c r="AD243" i="1" s="1"/>
  <c r="M243" i="1"/>
  <c r="U243" i="1" s="1"/>
  <c r="AC243" i="1" s="1"/>
  <c r="O242" i="1"/>
  <c r="W242" i="1" s="1"/>
  <c r="AE242" i="1" s="1"/>
  <c r="N242" i="1"/>
  <c r="V242" i="1" s="1"/>
  <c r="AD242" i="1" s="1"/>
  <c r="M242" i="1"/>
  <c r="U242" i="1" s="1"/>
  <c r="AC242" i="1" s="1"/>
  <c r="L242" i="1"/>
  <c r="H242" i="1"/>
  <c r="P240" i="1"/>
  <c r="L240" i="1"/>
  <c r="H240" i="1"/>
  <c r="P239" i="1"/>
  <c r="L239" i="1"/>
  <c r="H239" i="1"/>
  <c r="P236" i="1"/>
  <c r="L236" i="1"/>
  <c r="H236" i="1"/>
  <c r="O235" i="1"/>
  <c r="W235" i="1" s="1"/>
  <c r="AE235" i="1" s="1"/>
  <c r="AM235" i="1" s="1"/>
  <c r="N235" i="1"/>
  <c r="V235" i="1" s="1"/>
  <c r="AD235" i="1" s="1"/>
  <c r="AL235" i="1" s="1"/>
  <c r="AT235" i="1" s="1"/>
  <c r="M235" i="1"/>
  <c r="U235" i="1" s="1"/>
  <c r="AC235" i="1" s="1"/>
  <c r="AK235" i="1" s="1"/>
  <c r="AS235" i="1" s="1"/>
  <c r="AS347" i="1" s="1"/>
  <c r="L235" i="1"/>
  <c r="H235" i="1"/>
  <c r="O234" i="1"/>
  <c r="W234" i="1" s="1"/>
  <c r="AE234" i="1" s="1"/>
  <c r="AM234" i="1" s="1"/>
  <c r="N234" i="1"/>
  <c r="V234" i="1" s="1"/>
  <c r="AD234" i="1" s="1"/>
  <c r="AL234" i="1" s="1"/>
  <c r="AT234" i="1" s="1"/>
  <c r="M234" i="1"/>
  <c r="U234" i="1" s="1"/>
  <c r="AC234" i="1" s="1"/>
  <c r="AK234" i="1" s="1"/>
  <c r="AS234" i="1" s="1"/>
  <c r="L234" i="1"/>
  <c r="H234" i="1"/>
  <c r="O233" i="1"/>
  <c r="W233" i="1" s="1"/>
  <c r="AE233" i="1" s="1"/>
  <c r="AM233" i="1" s="1"/>
  <c r="AU233" i="1" s="1"/>
  <c r="N233" i="1"/>
  <c r="V233" i="1" s="1"/>
  <c r="AD233" i="1" s="1"/>
  <c r="AL233" i="1" s="1"/>
  <c r="M233" i="1"/>
  <c r="U233" i="1" s="1"/>
  <c r="AC233" i="1" s="1"/>
  <c r="AK233" i="1" s="1"/>
  <c r="AS233" i="1" s="1"/>
  <c r="L233" i="1"/>
  <c r="H233" i="1"/>
  <c r="O232" i="1"/>
  <c r="W232" i="1" s="1"/>
  <c r="AE232" i="1" s="1"/>
  <c r="AM232" i="1" s="1"/>
  <c r="N232" i="1"/>
  <c r="V232" i="1" s="1"/>
  <c r="AD232" i="1" s="1"/>
  <c r="AL232" i="1" s="1"/>
  <c r="AT232" i="1" s="1"/>
  <c r="M232" i="1"/>
  <c r="U232" i="1" s="1"/>
  <c r="AC232" i="1" s="1"/>
  <c r="AK232" i="1" s="1"/>
  <c r="AS232" i="1" s="1"/>
  <c r="AS341" i="1" s="1"/>
  <c r="L232" i="1"/>
  <c r="H232" i="1"/>
  <c r="P230" i="1"/>
  <c r="L230" i="1"/>
  <c r="H230" i="1"/>
  <c r="O229" i="1"/>
  <c r="W229" i="1" s="1"/>
  <c r="AE229" i="1" s="1"/>
  <c r="AM229" i="1" s="1"/>
  <c r="N229" i="1"/>
  <c r="V229" i="1" s="1"/>
  <c r="AD229" i="1" s="1"/>
  <c r="AL229" i="1" s="1"/>
  <c r="AT229" i="1" s="1"/>
  <c r="M229" i="1"/>
  <c r="U229" i="1" s="1"/>
  <c r="AC229" i="1" s="1"/>
  <c r="AK229" i="1" s="1"/>
  <c r="AS229" i="1" s="1"/>
  <c r="L229" i="1"/>
  <c r="H229" i="1"/>
  <c r="H226" i="1"/>
  <c r="O225" i="1"/>
  <c r="W225" i="1" s="1"/>
  <c r="AE225" i="1" s="1"/>
  <c r="AM225" i="1" s="1"/>
  <c r="N225" i="1"/>
  <c r="V225" i="1" s="1"/>
  <c r="AD225" i="1" s="1"/>
  <c r="AL225" i="1" s="1"/>
  <c r="AT225" i="1" s="1"/>
  <c r="M225" i="1"/>
  <c r="U225" i="1" s="1"/>
  <c r="AC225" i="1" s="1"/>
  <c r="AK225" i="1" s="1"/>
  <c r="AS225" i="1" s="1"/>
  <c r="L225" i="1"/>
  <c r="H225" i="1"/>
  <c r="O224" i="1"/>
  <c r="W224" i="1" s="1"/>
  <c r="AE224" i="1" s="1"/>
  <c r="AM224" i="1" s="1"/>
  <c r="N224" i="1"/>
  <c r="V224" i="1" s="1"/>
  <c r="AD224" i="1" s="1"/>
  <c r="AL224" i="1" s="1"/>
  <c r="AT224" i="1" s="1"/>
  <c r="M224" i="1"/>
  <c r="U224" i="1" s="1"/>
  <c r="AC224" i="1" s="1"/>
  <c r="AK224" i="1" s="1"/>
  <c r="AS224" i="1" s="1"/>
  <c r="L224" i="1"/>
  <c r="H224" i="1"/>
  <c r="O223" i="1"/>
  <c r="W223" i="1" s="1"/>
  <c r="AE223" i="1" s="1"/>
  <c r="AM223" i="1" s="1"/>
  <c r="N223" i="1"/>
  <c r="V223" i="1" s="1"/>
  <c r="AD223" i="1" s="1"/>
  <c r="AL223" i="1" s="1"/>
  <c r="AT223" i="1" s="1"/>
  <c r="M223" i="1"/>
  <c r="U223" i="1" s="1"/>
  <c r="AC223" i="1" s="1"/>
  <c r="AK223" i="1" s="1"/>
  <c r="AS223" i="1" s="1"/>
  <c r="L223" i="1"/>
  <c r="H223" i="1"/>
  <c r="O222" i="1"/>
  <c r="W222" i="1" s="1"/>
  <c r="AE222" i="1" s="1"/>
  <c r="AM222" i="1" s="1"/>
  <c r="N222" i="1"/>
  <c r="V222" i="1" s="1"/>
  <c r="AD222" i="1" s="1"/>
  <c r="AL222" i="1" s="1"/>
  <c r="AT222" i="1" s="1"/>
  <c r="M222" i="1"/>
  <c r="U222" i="1" s="1"/>
  <c r="AC222" i="1" s="1"/>
  <c r="AK222" i="1" s="1"/>
  <c r="AS222" i="1" s="1"/>
  <c r="L222" i="1"/>
  <c r="H222" i="1"/>
  <c r="O219" i="1"/>
  <c r="W219" i="1" s="1"/>
  <c r="AE219" i="1" s="1"/>
  <c r="N219" i="1"/>
  <c r="V219" i="1" s="1"/>
  <c r="M219" i="1"/>
  <c r="U219" i="1" s="1"/>
  <c r="L219" i="1"/>
  <c r="H219" i="1"/>
  <c r="H218" i="1"/>
  <c r="K216" i="1"/>
  <c r="J216" i="1"/>
  <c r="F216" i="1"/>
  <c r="E216" i="1"/>
  <c r="O215" i="1"/>
  <c r="W215" i="1" s="1"/>
  <c r="AE215" i="1" s="1"/>
  <c r="N215" i="1"/>
  <c r="V215" i="1" s="1"/>
  <c r="AD215" i="1" s="1"/>
  <c r="M215" i="1"/>
  <c r="U215" i="1" s="1"/>
  <c r="AC215" i="1" s="1"/>
  <c r="L215" i="1"/>
  <c r="H215" i="1"/>
  <c r="O214" i="1"/>
  <c r="W214" i="1" s="1"/>
  <c r="AE214" i="1" s="1"/>
  <c r="N214" i="1"/>
  <c r="V214" i="1" s="1"/>
  <c r="AD214" i="1" s="1"/>
  <c r="M214" i="1"/>
  <c r="U214" i="1" s="1"/>
  <c r="AC214" i="1" s="1"/>
  <c r="L214" i="1"/>
  <c r="H214" i="1"/>
  <c r="O213" i="1"/>
  <c r="W213" i="1" s="1"/>
  <c r="AE213" i="1" s="1"/>
  <c r="N213" i="1"/>
  <c r="V213" i="1" s="1"/>
  <c r="AD213" i="1" s="1"/>
  <c r="M213" i="1"/>
  <c r="U213" i="1" s="1"/>
  <c r="AC213" i="1" s="1"/>
  <c r="L213" i="1"/>
  <c r="H213" i="1"/>
  <c r="H212" i="1"/>
  <c r="O211" i="1"/>
  <c r="W211" i="1" s="1"/>
  <c r="AE211" i="1" s="1"/>
  <c r="N211" i="1"/>
  <c r="V211" i="1" s="1"/>
  <c r="AD211" i="1" s="1"/>
  <c r="M211" i="1"/>
  <c r="U211" i="1" s="1"/>
  <c r="AC211" i="1" s="1"/>
  <c r="L211" i="1"/>
  <c r="H211" i="1"/>
  <c r="O210" i="1"/>
  <c r="W210" i="1" s="1"/>
  <c r="AE210" i="1" s="1"/>
  <c r="N210" i="1"/>
  <c r="V210" i="1" s="1"/>
  <c r="AD210" i="1" s="1"/>
  <c r="M210" i="1"/>
  <c r="U210" i="1" s="1"/>
  <c r="AC210" i="1" s="1"/>
  <c r="L210" i="1"/>
  <c r="H210" i="1"/>
  <c r="O209" i="1"/>
  <c r="W209" i="1" s="1"/>
  <c r="AE209" i="1" s="1"/>
  <c r="N209" i="1"/>
  <c r="V209" i="1" s="1"/>
  <c r="AD209" i="1" s="1"/>
  <c r="M209" i="1"/>
  <c r="U209" i="1" s="1"/>
  <c r="AC209" i="1" s="1"/>
  <c r="L209" i="1"/>
  <c r="H209" i="1"/>
  <c r="O208" i="1"/>
  <c r="W208" i="1" s="1"/>
  <c r="AE208" i="1" s="1"/>
  <c r="N208" i="1"/>
  <c r="V208" i="1" s="1"/>
  <c r="AD208" i="1" s="1"/>
  <c r="M208" i="1"/>
  <c r="U208" i="1" s="1"/>
  <c r="AC208" i="1" s="1"/>
  <c r="L208" i="1"/>
  <c r="H208" i="1"/>
  <c r="O207" i="1"/>
  <c r="W207" i="1" s="1"/>
  <c r="AE207" i="1" s="1"/>
  <c r="N207" i="1"/>
  <c r="V207" i="1" s="1"/>
  <c r="AD207" i="1" s="1"/>
  <c r="M207" i="1"/>
  <c r="U207" i="1" s="1"/>
  <c r="AC207" i="1" s="1"/>
  <c r="L207" i="1"/>
  <c r="H207" i="1"/>
  <c r="O206" i="1"/>
  <c r="W206" i="1" s="1"/>
  <c r="AE206" i="1" s="1"/>
  <c r="N206" i="1"/>
  <c r="V206" i="1" s="1"/>
  <c r="AD206" i="1" s="1"/>
  <c r="M206" i="1"/>
  <c r="U206" i="1" s="1"/>
  <c r="AC206" i="1" s="1"/>
  <c r="L206" i="1"/>
  <c r="H206" i="1"/>
  <c r="O205" i="1"/>
  <c r="W205" i="1" s="1"/>
  <c r="AE205" i="1" s="1"/>
  <c r="N205" i="1"/>
  <c r="V205" i="1" s="1"/>
  <c r="AD205" i="1" s="1"/>
  <c r="M205" i="1"/>
  <c r="U205" i="1" s="1"/>
  <c r="AC205" i="1" s="1"/>
  <c r="L205" i="1"/>
  <c r="H205" i="1"/>
  <c r="O204" i="1"/>
  <c r="W204" i="1" s="1"/>
  <c r="AE204" i="1" s="1"/>
  <c r="N204" i="1"/>
  <c r="V204" i="1" s="1"/>
  <c r="AD204" i="1" s="1"/>
  <c r="M204" i="1"/>
  <c r="U204" i="1" s="1"/>
  <c r="AC204" i="1" s="1"/>
  <c r="L204" i="1"/>
  <c r="H204" i="1"/>
  <c r="O203" i="1"/>
  <c r="W203" i="1" s="1"/>
  <c r="AE203" i="1" s="1"/>
  <c r="M203" i="1"/>
  <c r="U203" i="1" s="1"/>
  <c r="AC203" i="1" s="1"/>
  <c r="J203" i="1"/>
  <c r="J202" i="1" s="1"/>
  <c r="H203" i="1"/>
  <c r="O200" i="1"/>
  <c r="W200" i="1" s="1"/>
  <c r="AE200" i="1" s="1"/>
  <c r="N200" i="1"/>
  <c r="V200" i="1" s="1"/>
  <c r="AD200" i="1" s="1"/>
  <c r="M200" i="1"/>
  <c r="U200" i="1" s="1"/>
  <c r="AC200" i="1" s="1"/>
  <c r="L200" i="1"/>
  <c r="H200" i="1"/>
  <c r="S487" i="1"/>
  <c r="R487" i="1"/>
  <c r="Q487" i="1"/>
  <c r="K487" i="1"/>
  <c r="G487" i="1"/>
  <c r="F487" i="1"/>
  <c r="E487" i="1"/>
  <c r="O196" i="1"/>
  <c r="W196" i="1" s="1"/>
  <c r="AE196" i="1" s="1"/>
  <c r="N196" i="1"/>
  <c r="V196" i="1" s="1"/>
  <c r="AD196" i="1" s="1"/>
  <c r="M196" i="1"/>
  <c r="U196" i="1" s="1"/>
  <c r="AC196" i="1" s="1"/>
  <c r="L196" i="1"/>
  <c r="H196" i="1"/>
  <c r="O195" i="1"/>
  <c r="W195" i="1" s="1"/>
  <c r="AE195" i="1" s="1"/>
  <c r="N195" i="1"/>
  <c r="V195" i="1" s="1"/>
  <c r="AD195" i="1" s="1"/>
  <c r="M195" i="1"/>
  <c r="U195" i="1" s="1"/>
  <c r="AC195" i="1" s="1"/>
  <c r="L195" i="1"/>
  <c r="H195" i="1"/>
  <c r="O194" i="1"/>
  <c r="W194" i="1" s="1"/>
  <c r="AE194" i="1" s="1"/>
  <c r="N194" i="1"/>
  <c r="V194" i="1" s="1"/>
  <c r="AD194" i="1" s="1"/>
  <c r="M194" i="1"/>
  <c r="U194" i="1" s="1"/>
  <c r="AC194" i="1" s="1"/>
  <c r="L194" i="1"/>
  <c r="H194" i="1"/>
  <c r="O193" i="1"/>
  <c r="W193" i="1" s="1"/>
  <c r="AE193" i="1" s="1"/>
  <c r="N193" i="1"/>
  <c r="V193" i="1" s="1"/>
  <c r="AD193" i="1" s="1"/>
  <c r="M193" i="1"/>
  <c r="U193" i="1" s="1"/>
  <c r="AC193" i="1" s="1"/>
  <c r="L193" i="1"/>
  <c r="H193" i="1"/>
  <c r="O191" i="1"/>
  <c r="W191" i="1" s="1"/>
  <c r="AE191" i="1" s="1"/>
  <c r="N191" i="1"/>
  <c r="V191" i="1" s="1"/>
  <c r="AD191" i="1" s="1"/>
  <c r="M191" i="1"/>
  <c r="U191" i="1" s="1"/>
  <c r="AC191" i="1" s="1"/>
  <c r="L191" i="1"/>
  <c r="H191" i="1"/>
  <c r="O187" i="1"/>
  <c r="W187" i="1" s="1"/>
  <c r="AE187" i="1" s="1"/>
  <c r="N187" i="1"/>
  <c r="V187" i="1" s="1"/>
  <c r="AD187" i="1" s="1"/>
  <c r="M187" i="1"/>
  <c r="U187" i="1" s="1"/>
  <c r="AC187" i="1" s="1"/>
  <c r="L187" i="1"/>
  <c r="H187" i="1"/>
  <c r="O186" i="1"/>
  <c r="W186" i="1" s="1"/>
  <c r="AE186" i="1" s="1"/>
  <c r="N186" i="1"/>
  <c r="V186" i="1" s="1"/>
  <c r="AD186" i="1" s="1"/>
  <c r="M186" i="1"/>
  <c r="U186" i="1" s="1"/>
  <c r="AC186" i="1" s="1"/>
  <c r="L186" i="1"/>
  <c r="H186" i="1"/>
  <c r="O185" i="1"/>
  <c r="W185" i="1" s="1"/>
  <c r="AE185" i="1" s="1"/>
  <c r="N185" i="1"/>
  <c r="V185" i="1" s="1"/>
  <c r="AD185" i="1" s="1"/>
  <c r="M185" i="1"/>
  <c r="U185" i="1" s="1"/>
  <c r="AC185" i="1" s="1"/>
  <c r="L185" i="1"/>
  <c r="H185" i="1"/>
  <c r="O184" i="1"/>
  <c r="W184" i="1" s="1"/>
  <c r="AE184" i="1" s="1"/>
  <c r="N184" i="1"/>
  <c r="V184" i="1" s="1"/>
  <c r="AD184" i="1" s="1"/>
  <c r="M184" i="1"/>
  <c r="U184" i="1" s="1"/>
  <c r="AC184" i="1" s="1"/>
  <c r="L184" i="1"/>
  <c r="H184" i="1"/>
  <c r="H182" i="1"/>
  <c r="O178" i="1"/>
  <c r="W178" i="1" s="1"/>
  <c r="AE178" i="1" s="1"/>
  <c r="N178" i="1"/>
  <c r="V178" i="1" s="1"/>
  <c r="AD178" i="1" s="1"/>
  <c r="M178" i="1"/>
  <c r="U178" i="1" s="1"/>
  <c r="AC178" i="1" s="1"/>
  <c r="L178" i="1"/>
  <c r="H178" i="1"/>
  <c r="O177" i="1"/>
  <c r="W177" i="1" s="1"/>
  <c r="AE177" i="1" s="1"/>
  <c r="N177" i="1"/>
  <c r="V177" i="1" s="1"/>
  <c r="AD177" i="1" s="1"/>
  <c r="M177" i="1"/>
  <c r="U177" i="1" s="1"/>
  <c r="AC177" i="1" s="1"/>
  <c r="L177" i="1"/>
  <c r="H177" i="1"/>
  <c r="O176" i="1"/>
  <c r="W176" i="1" s="1"/>
  <c r="AE176" i="1" s="1"/>
  <c r="N176" i="1"/>
  <c r="V176" i="1" s="1"/>
  <c r="AD176" i="1" s="1"/>
  <c r="M176" i="1"/>
  <c r="U176" i="1" s="1"/>
  <c r="AC176" i="1" s="1"/>
  <c r="L176" i="1"/>
  <c r="H176" i="1"/>
  <c r="O175" i="1"/>
  <c r="W175" i="1" s="1"/>
  <c r="AE175" i="1" s="1"/>
  <c r="N175" i="1"/>
  <c r="V175" i="1" s="1"/>
  <c r="AD175" i="1" s="1"/>
  <c r="M175" i="1"/>
  <c r="U175" i="1" s="1"/>
  <c r="AC175" i="1" s="1"/>
  <c r="L175" i="1"/>
  <c r="H175" i="1"/>
  <c r="O173" i="1"/>
  <c r="W173" i="1" s="1"/>
  <c r="AE173" i="1" s="1"/>
  <c r="N173" i="1"/>
  <c r="V173" i="1" s="1"/>
  <c r="AD173" i="1" s="1"/>
  <c r="M173" i="1"/>
  <c r="U173" i="1" s="1"/>
  <c r="AC173" i="1" s="1"/>
  <c r="L173" i="1"/>
  <c r="H173" i="1"/>
  <c r="O169" i="1"/>
  <c r="W169" i="1" s="1"/>
  <c r="AE169" i="1" s="1"/>
  <c r="N169" i="1"/>
  <c r="V169" i="1" s="1"/>
  <c r="AD169" i="1" s="1"/>
  <c r="M169" i="1"/>
  <c r="U169" i="1" s="1"/>
  <c r="AC169" i="1" s="1"/>
  <c r="L169" i="1"/>
  <c r="H169" i="1"/>
  <c r="O168" i="1"/>
  <c r="W168" i="1" s="1"/>
  <c r="AE168" i="1" s="1"/>
  <c r="N168" i="1"/>
  <c r="V168" i="1" s="1"/>
  <c r="AD168" i="1" s="1"/>
  <c r="M168" i="1"/>
  <c r="U168" i="1" s="1"/>
  <c r="AC168" i="1" s="1"/>
  <c r="L168" i="1"/>
  <c r="H168" i="1"/>
  <c r="O167" i="1"/>
  <c r="W167" i="1" s="1"/>
  <c r="AE167" i="1" s="1"/>
  <c r="N167" i="1"/>
  <c r="V167" i="1" s="1"/>
  <c r="AD167" i="1" s="1"/>
  <c r="M167" i="1"/>
  <c r="U167" i="1" s="1"/>
  <c r="AC167" i="1" s="1"/>
  <c r="L167" i="1"/>
  <c r="H167" i="1"/>
  <c r="O166" i="1"/>
  <c r="W166" i="1" s="1"/>
  <c r="AE166" i="1" s="1"/>
  <c r="N166" i="1"/>
  <c r="V166" i="1" s="1"/>
  <c r="AD166" i="1" s="1"/>
  <c r="M166" i="1"/>
  <c r="U166" i="1" s="1"/>
  <c r="AC166" i="1" s="1"/>
  <c r="L166" i="1"/>
  <c r="H166" i="1"/>
  <c r="O164" i="1"/>
  <c r="W164" i="1" s="1"/>
  <c r="AE164" i="1" s="1"/>
  <c r="N164" i="1"/>
  <c r="V164" i="1" s="1"/>
  <c r="AD164" i="1" s="1"/>
  <c r="M164" i="1"/>
  <c r="U164" i="1" s="1"/>
  <c r="AC164" i="1" s="1"/>
  <c r="L164" i="1"/>
  <c r="H164" i="1"/>
  <c r="O160" i="1"/>
  <c r="W160" i="1" s="1"/>
  <c r="AE160" i="1" s="1"/>
  <c r="N160" i="1"/>
  <c r="V160" i="1" s="1"/>
  <c r="AD160" i="1" s="1"/>
  <c r="M160" i="1"/>
  <c r="U160" i="1" s="1"/>
  <c r="AC160" i="1" s="1"/>
  <c r="L160" i="1"/>
  <c r="H160" i="1"/>
  <c r="O159" i="1"/>
  <c r="W159" i="1" s="1"/>
  <c r="AE159" i="1" s="1"/>
  <c r="N159" i="1"/>
  <c r="V159" i="1" s="1"/>
  <c r="AD159" i="1" s="1"/>
  <c r="M159" i="1"/>
  <c r="U159" i="1" s="1"/>
  <c r="AC159" i="1" s="1"/>
  <c r="L159" i="1"/>
  <c r="H159" i="1"/>
  <c r="O158" i="1"/>
  <c r="W158" i="1" s="1"/>
  <c r="AE158" i="1" s="1"/>
  <c r="N158" i="1"/>
  <c r="V158" i="1" s="1"/>
  <c r="AD158" i="1" s="1"/>
  <c r="M158" i="1"/>
  <c r="U158" i="1" s="1"/>
  <c r="AC158" i="1" s="1"/>
  <c r="L158" i="1"/>
  <c r="H158" i="1"/>
  <c r="O157" i="1"/>
  <c r="W157" i="1" s="1"/>
  <c r="AE157" i="1" s="1"/>
  <c r="N157" i="1"/>
  <c r="V157" i="1" s="1"/>
  <c r="AD157" i="1" s="1"/>
  <c r="M157" i="1"/>
  <c r="U157" i="1" s="1"/>
  <c r="AC157" i="1" s="1"/>
  <c r="L157" i="1"/>
  <c r="H157" i="1"/>
  <c r="O155" i="1"/>
  <c r="W155" i="1" s="1"/>
  <c r="AE155" i="1" s="1"/>
  <c r="N155" i="1"/>
  <c r="V155" i="1" s="1"/>
  <c r="AD155" i="1" s="1"/>
  <c r="M155" i="1"/>
  <c r="U155" i="1" s="1"/>
  <c r="AC155" i="1" s="1"/>
  <c r="L155" i="1"/>
  <c r="H155" i="1"/>
  <c r="L153" i="1"/>
  <c r="O151" i="1"/>
  <c r="W151" i="1" s="1"/>
  <c r="AE151" i="1" s="1"/>
  <c r="N151" i="1"/>
  <c r="V151" i="1" s="1"/>
  <c r="AD151" i="1" s="1"/>
  <c r="M151" i="1"/>
  <c r="U151" i="1" s="1"/>
  <c r="AC151" i="1" s="1"/>
  <c r="L151" i="1"/>
  <c r="H151" i="1"/>
  <c r="O150" i="1"/>
  <c r="W150" i="1" s="1"/>
  <c r="AE150" i="1" s="1"/>
  <c r="N150" i="1"/>
  <c r="V150" i="1" s="1"/>
  <c r="AD150" i="1" s="1"/>
  <c r="M150" i="1"/>
  <c r="U150" i="1" s="1"/>
  <c r="AC150" i="1" s="1"/>
  <c r="L150" i="1"/>
  <c r="H150" i="1"/>
  <c r="O149" i="1"/>
  <c r="W149" i="1" s="1"/>
  <c r="AE149" i="1" s="1"/>
  <c r="N149" i="1"/>
  <c r="V149" i="1" s="1"/>
  <c r="AD149" i="1" s="1"/>
  <c r="M149" i="1"/>
  <c r="U149" i="1" s="1"/>
  <c r="AC149" i="1" s="1"/>
  <c r="L149" i="1"/>
  <c r="H149" i="1"/>
  <c r="O148" i="1"/>
  <c r="W148" i="1" s="1"/>
  <c r="AE148" i="1" s="1"/>
  <c r="N148" i="1"/>
  <c r="V148" i="1" s="1"/>
  <c r="AD148" i="1" s="1"/>
  <c r="M148" i="1"/>
  <c r="U148" i="1" s="1"/>
  <c r="AC148" i="1" s="1"/>
  <c r="L148" i="1"/>
  <c r="H148" i="1"/>
  <c r="O146" i="1"/>
  <c r="W146" i="1" s="1"/>
  <c r="AE146" i="1" s="1"/>
  <c r="N146" i="1"/>
  <c r="V146" i="1" s="1"/>
  <c r="AD146" i="1" s="1"/>
  <c r="M146" i="1"/>
  <c r="U146" i="1" s="1"/>
  <c r="AC146" i="1" s="1"/>
  <c r="L146" i="1"/>
  <c r="H146" i="1"/>
  <c r="P143" i="1"/>
  <c r="L143" i="1"/>
  <c r="H143" i="1"/>
  <c r="O142" i="1"/>
  <c r="W142" i="1" s="1"/>
  <c r="AE142" i="1" s="1"/>
  <c r="N142" i="1"/>
  <c r="V142" i="1" s="1"/>
  <c r="AD142" i="1" s="1"/>
  <c r="M142" i="1"/>
  <c r="U142" i="1" s="1"/>
  <c r="AC142" i="1" s="1"/>
  <c r="L142" i="1"/>
  <c r="H142" i="1"/>
  <c r="O141" i="1"/>
  <c r="W141" i="1" s="1"/>
  <c r="AE141" i="1" s="1"/>
  <c r="N141" i="1"/>
  <c r="V141" i="1" s="1"/>
  <c r="AD141" i="1" s="1"/>
  <c r="M141" i="1"/>
  <c r="U141" i="1" s="1"/>
  <c r="AC141" i="1" s="1"/>
  <c r="AK141" i="1" s="1"/>
  <c r="L141" i="1"/>
  <c r="H141" i="1"/>
  <c r="O140" i="1"/>
  <c r="W140" i="1" s="1"/>
  <c r="AE140" i="1" s="1"/>
  <c r="N140" i="1"/>
  <c r="V140" i="1" s="1"/>
  <c r="AD140" i="1" s="1"/>
  <c r="M140" i="1"/>
  <c r="U140" i="1" s="1"/>
  <c r="AC140" i="1" s="1"/>
  <c r="L140" i="1"/>
  <c r="H140" i="1"/>
  <c r="O139" i="1"/>
  <c r="W139" i="1" s="1"/>
  <c r="AE139" i="1" s="1"/>
  <c r="N139" i="1"/>
  <c r="V139" i="1" s="1"/>
  <c r="AD139" i="1" s="1"/>
  <c r="M139" i="1"/>
  <c r="U139" i="1" s="1"/>
  <c r="AC139" i="1" s="1"/>
  <c r="L139" i="1"/>
  <c r="H139" i="1"/>
  <c r="O137" i="1"/>
  <c r="W137" i="1" s="1"/>
  <c r="AE137" i="1" s="1"/>
  <c r="N137" i="1"/>
  <c r="V137" i="1" s="1"/>
  <c r="AD137" i="1" s="1"/>
  <c r="M137" i="1"/>
  <c r="U137" i="1" s="1"/>
  <c r="AC137" i="1" s="1"/>
  <c r="L137" i="1"/>
  <c r="H137" i="1"/>
  <c r="O133" i="1"/>
  <c r="W133" i="1" s="1"/>
  <c r="AE133" i="1" s="1"/>
  <c r="N133" i="1"/>
  <c r="V133" i="1" s="1"/>
  <c r="AD133" i="1" s="1"/>
  <c r="M133" i="1"/>
  <c r="U133" i="1" s="1"/>
  <c r="AC133" i="1" s="1"/>
  <c r="L133" i="1"/>
  <c r="H133" i="1"/>
  <c r="O132" i="1"/>
  <c r="W132" i="1" s="1"/>
  <c r="AE132" i="1" s="1"/>
  <c r="N132" i="1"/>
  <c r="V132" i="1" s="1"/>
  <c r="AD132" i="1" s="1"/>
  <c r="M132" i="1"/>
  <c r="U132" i="1" s="1"/>
  <c r="AC132" i="1" s="1"/>
  <c r="L132" i="1"/>
  <c r="H132" i="1"/>
  <c r="O131" i="1"/>
  <c r="W131" i="1" s="1"/>
  <c r="AE131" i="1" s="1"/>
  <c r="N131" i="1"/>
  <c r="V131" i="1" s="1"/>
  <c r="AD131" i="1" s="1"/>
  <c r="M131" i="1"/>
  <c r="U131" i="1" s="1"/>
  <c r="AC131" i="1" s="1"/>
  <c r="L131" i="1"/>
  <c r="H131" i="1"/>
  <c r="O130" i="1"/>
  <c r="W130" i="1" s="1"/>
  <c r="AE130" i="1" s="1"/>
  <c r="N130" i="1"/>
  <c r="V130" i="1" s="1"/>
  <c r="AD130" i="1" s="1"/>
  <c r="M130" i="1"/>
  <c r="U130" i="1" s="1"/>
  <c r="AC130" i="1" s="1"/>
  <c r="L130" i="1"/>
  <c r="H130" i="1"/>
  <c r="O128" i="1"/>
  <c r="W128" i="1" s="1"/>
  <c r="AE128" i="1" s="1"/>
  <c r="N128" i="1"/>
  <c r="V128" i="1" s="1"/>
  <c r="AD128" i="1" s="1"/>
  <c r="M128" i="1"/>
  <c r="U128" i="1" s="1"/>
  <c r="AC128" i="1" s="1"/>
  <c r="L128" i="1"/>
  <c r="H128" i="1"/>
  <c r="O124" i="1"/>
  <c r="W124" i="1" s="1"/>
  <c r="AE124" i="1" s="1"/>
  <c r="N124" i="1"/>
  <c r="V124" i="1" s="1"/>
  <c r="AD124" i="1" s="1"/>
  <c r="M124" i="1"/>
  <c r="U124" i="1" s="1"/>
  <c r="AC124" i="1" s="1"/>
  <c r="L124" i="1"/>
  <c r="H124" i="1"/>
  <c r="O123" i="1"/>
  <c r="W123" i="1" s="1"/>
  <c r="AE123" i="1" s="1"/>
  <c r="N123" i="1"/>
  <c r="V123" i="1" s="1"/>
  <c r="AD123" i="1" s="1"/>
  <c r="M123" i="1"/>
  <c r="U123" i="1" s="1"/>
  <c r="AC123" i="1" s="1"/>
  <c r="L123" i="1"/>
  <c r="H123" i="1"/>
  <c r="O122" i="1"/>
  <c r="W122" i="1" s="1"/>
  <c r="AE122" i="1" s="1"/>
  <c r="N122" i="1"/>
  <c r="V122" i="1" s="1"/>
  <c r="AD122" i="1" s="1"/>
  <c r="M122" i="1"/>
  <c r="U122" i="1" s="1"/>
  <c r="AC122" i="1" s="1"/>
  <c r="L122" i="1"/>
  <c r="H122" i="1"/>
  <c r="O121" i="1"/>
  <c r="W121" i="1" s="1"/>
  <c r="AE121" i="1" s="1"/>
  <c r="N121" i="1"/>
  <c r="V121" i="1" s="1"/>
  <c r="AD121" i="1" s="1"/>
  <c r="M121" i="1"/>
  <c r="U121" i="1" s="1"/>
  <c r="AC121" i="1" s="1"/>
  <c r="L121" i="1"/>
  <c r="H121" i="1"/>
  <c r="O119" i="1"/>
  <c r="W119" i="1" s="1"/>
  <c r="AE119" i="1" s="1"/>
  <c r="N119" i="1"/>
  <c r="V119" i="1" s="1"/>
  <c r="AD119" i="1" s="1"/>
  <c r="M119" i="1"/>
  <c r="U119" i="1" s="1"/>
  <c r="AC119" i="1" s="1"/>
  <c r="L119" i="1"/>
  <c r="H119" i="1"/>
  <c r="O115" i="1"/>
  <c r="W115" i="1" s="1"/>
  <c r="AE115" i="1" s="1"/>
  <c r="N115" i="1"/>
  <c r="V115" i="1" s="1"/>
  <c r="AD115" i="1" s="1"/>
  <c r="M115" i="1"/>
  <c r="U115" i="1" s="1"/>
  <c r="AC115" i="1" s="1"/>
  <c r="L115" i="1"/>
  <c r="H115" i="1"/>
  <c r="O114" i="1"/>
  <c r="W114" i="1" s="1"/>
  <c r="AE114" i="1" s="1"/>
  <c r="N114" i="1"/>
  <c r="V114" i="1" s="1"/>
  <c r="AD114" i="1" s="1"/>
  <c r="M114" i="1"/>
  <c r="U114" i="1" s="1"/>
  <c r="AC114" i="1" s="1"/>
  <c r="L114" i="1"/>
  <c r="H114" i="1"/>
  <c r="O113" i="1"/>
  <c r="W113" i="1" s="1"/>
  <c r="AE113" i="1" s="1"/>
  <c r="N113" i="1"/>
  <c r="V113" i="1" s="1"/>
  <c r="AD113" i="1" s="1"/>
  <c r="M113" i="1"/>
  <c r="U113" i="1" s="1"/>
  <c r="AC113" i="1" s="1"/>
  <c r="L113" i="1"/>
  <c r="H113" i="1"/>
  <c r="O112" i="1"/>
  <c r="W112" i="1" s="1"/>
  <c r="AE112" i="1" s="1"/>
  <c r="N112" i="1"/>
  <c r="V112" i="1" s="1"/>
  <c r="AD112" i="1" s="1"/>
  <c r="M112" i="1"/>
  <c r="U112" i="1" s="1"/>
  <c r="AC112" i="1" s="1"/>
  <c r="L112" i="1"/>
  <c r="H112" i="1"/>
  <c r="O106" i="1"/>
  <c r="W106" i="1" s="1"/>
  <c r="AE106" i="1" s="1"/>
  <c r="N106" i="1"/>
  <c r="V106" i="1" s="1"/>
  <c r="AD106" i="1" s="1"/>
  <c r="M106" i="1"/>
  <c r="U106" i="1" s="1"/>
  <c r="AC106" i="1" s="1"/>
  <c r="L106" i="1"/>
  <c r="H106" i="1"/>
  <c r="O105" i="1"/>
  <c r="W105" i="1" s="1"/>
  <c r="AE105" i="1" s="1"/>
  <c r="N105" i="1"/>
  <c r="V105" i="1" s="1"/>
  <c r="AD105" i="1" s="1"/>
  <c r="M105" i="1"/>
  <c r="U105" i="1" s="1"/>
  <c r="AC105" i="1" s="1"/>
  <c r="L105" i="1"/>
  <c r="H105" i="1"/>
  <c r="O104" i="1"/>
  <c r="W104" i="1" s="1"/>
  <c r="AE104" i="1" s="1"/>
  <c r="N104" i="1"/>
  <c r="V104" i="1" s="1"/>
  <c r="AD104" i="1" s="1"/>
  <c r="M104" i="1"/>
  <c r="U104" i="1" s="1"/>
  <c r="AC104" i="1" s="1"/>
  <c r="L104" i="1"/>
  <c r="H104" i="1"/>
  <c r="O103" i="1"/>
  <c r="W103" i="1" s="1"/>
  <c r="AE103" i="1" s="1"/>
  <c r="N103" i="1"/>
  <c r="V103" i="1" s="1"/>
  <c r="AD103" i="1" s="1"/>
  <c r="M103" i="1"/>
  <c r="U103" i="1" s="1"/>
  <c r="AC103" i="1" s="1"/>
  <c r="L103" i="1"/>
  <c r="H103" i="1"/>
  <c r="H101" i="1"/>
  <c r="O97" i="1"/>
  <c r="W97" i="1" s="1"/>
  <c r="AE97" i="1" s="1"/>
  <c r="N97" i="1"/>
  <c r="V97" i="1" s="1"/>
  <c r="AD97" i="1" s="1"/>
  <c r="M97" i="1"/>
  <c r="U97" i="1" s="1"/>
  <c r="AC97" i="1" s="1"/>
  <c r="L97" i="1"/>
  <c r="H97" i="1"/>
  <c r="O96" i="1"/>
  <c r="W96" i="1" s="1"/>
  <c r="AE96" i="1" s="1"/>
  <c r="N96" i="1"/>
  <c r="V96" i="1" s="1"/>
  <c r="AD96" i="1" s="1"/>
  <c r="M96" i="1"/>
  <c r="U96" i="1" s="1"/>
  <c r="AC96" i="1" s="1"/>
  <c r="L96" i="1"/>
  <c r="H96" i="1"/>
  <c r="O95" i="1"/>
  <c r="W95" i="1" s="1"/>
  <c r="AE95" i="1" s="1"/>
  <c r="N95" i="1"/>
  <c r="V95" i="1" s="1"/>
  <c r="AD95" i="1" s="1"/>
  <c r="M95" i="1"/>
  <c r="U95" i="1" s="1"/>
  <c r="AC95" i="1" s="1"/>
  <c r="L95" i="1"/>
  <c r="H95" i="1"/>
  <c r="O94" i="1"/>
  <c r="W94" i="1" s="1"/>
  <c r="AE94" i="1" s="1"/>
  <c r="N94" i="1"/>
  <c r="V94" i="1" s="1"/>
  <c r="AD94" i="1" s="1"/>
  <c r="M94" i="1"/>
  <c r="U94" i="1" s="1"/>
  <c r="AC94" i="1" s="1"/>
  <c r="L94" i="1"/>
  <c r="H94" i="1"/>
  <c r="O88" i="1"/>
  <c r="W88" i="1" s="1"/>
  <c r="AE88" i="1" s="1"/>
  <c r="N88" i="1"/>
  <c r="V88" i="1" s="1"/>
  <c r="AD88" i="1" s="1"/>
  <c r="M88" i="1"/>
  <c r="U88" i="1" s="1"/>
  <c r="AC88" i="1" s="1"/>
  <c r="L88" i="1"/>
  <c r="H88" i="1"/>
  <c r="O87" i="1"/>
  <c r="W87" i="1" s="1"/>
  <c r="AE87" i="1" s="1"/>
  <c r="N87" i="1"/>
  <c r="V87" i="1" s="1"/>
  <c r="AD87" i="1" s="1"/>
  <c r="M87" i="1"/>
  <c r="U87" i="1" s="1"/>
  <c r="AC87" i="1" s="1"/>
  <c r="L87" i="1"/>
  <c r="H87" i="1"/>
  <c r="O86" i="1"/>
  <c r="W86" i="1" s="1"/>
  <c r="AE86" i="1" s="1"/>
  <c r="N86" i="1"/>
  <c r="V86" i="1" s="1"/>
  <c r="AD86" i="1" s="1"/>
  <c r="M86" i="1"/>
  <c r="U86" i="1" s="1"/>
  <c r="AC86" i="1" s="1"/>
  <c r="L86" i="1"/>
  <c r="H86" i="1"/>
  <c r="O85" i="1"/>
  <c r="W85" i="1" s="1"/>
  <c r="AE85" i="1" s="1"/>
  <c r="N85" i="1"/>
  <c r="V85" i="1" s="1"/>
  <c r="AD85" i="1" s="1"/>
  <c r="M85" i="1"/>
  <c r="U85" i="1" s="1"/>
  <c r="AC85" i="1" s="1"/>
  <c r="L85" i="1"/>
  <c r="H85" i="1"/>
  <c r="O83" i="1"/>
  <c r="W83" i="1" s="1"/>
  <c r="N83" i="1"/>
  <c r="V83" i="1" s="1"/>
  <c r="AD83" i="1" s="1"/>
  <c r="M83" i="1"/>
  <c r="U83" i="1" s="1"/>
  <c r="AC83" i="1" s="1"/>
  <c r="L83" i="1"/>
  <c r="H83" i="1"/>
  <c r="O79" i="1"/>
  <c r="W79" i="1" s="1"/>
  <c r="AE79" i="1" s="1"/>
  <c r="N79" i="1"/>
  <c r="V79" i="1" s="1"/>
  <c r="AD79" i="1" s="1"/>
  <c r="M79" i="1"/>
  <c r="U79" i="1" s="1"/>
  <c r="AC79" i="1" s="1"/>
  <c r="L79" i="1"/>
  <c r="H79" i="1"/>
  <c r="O78" i="1"/>
  <c r="W78" i="1" s="1"/>
  <c r="AE78" i="1" s="1"/>
  <c r="N78" i="1"/>
  <c r="V78" i="1" s="1"/>
  <c r="AD78" i="1" s="1"/>
  <c r="M78" i="1"/>
  <c r="U78" i="1" s="1"/>
  <c r="AC78" i="1" s="1"/>
  <c r="L78" i="1"/>
  <c r="H78" i="1"/>
  <c r="O77" i="1"/>
  <c r="W77" i="1" s="1"/>
  <c r="AE77" i="1" s="1"/>
  <c r="N77" i="1"/>
  <c r="V77" i="1" s="1"/>
  <c r="AD77" i="1" s="1"/>
  <c r="M77" i="1"/>
  <c r="U77" i="1" s="1"/>
  <c r="AC77" i="1" s="1"/>
  <c r="L77" i="1"/>
  <c r="H77" i="1"/>
  <c r="O76" i="1"/>
  <c r="W76" i="1" s="1"/>
  <c r="AE76" i="1" s="1"/>
  <c r="N76" i="1"/>
  <c r="V76" i="1" s="1"/>
  <c r="AD76" i="1" s="1"/>
  <c r="M76" i="1"/>
  <c r="U76" i="1" s="1"/>
  <c r="AC76" i="1" s="1"/>
  <c r="L76" i="1"/>
  <c r="H76" i="1"/>
  <c r="O74" i="1"/>
  <c r="W74" i="1" s="1"/>
  <c r="AE74" i="1" s="1"/>
  <c r="N74" i="1"/>
  <c r="V74" i="1" s="1"/>
  <c r="AD74" i="1" s="1"/>
  <c r="M74" i="1"/>
  <c r="U74" i="1" s="1"/>
  <c r="AC74" i="1" s="1"/>
  <c r="L74" i="1"/>
  <c r="H74" i="1"/>
  <c r="S473" i="1"/>
  <c r="R473" i="1"/>
  <c r="Q473" i="1"/>
  <c r="K473" i="1"/>
  <c r="J473" i="1"/>
  <c r="I473" i="1"/>
  <c r="G473" i="1"/>
  <c r="F473" i="1"/>
  <c r="E473" i="1"/>
  <c r="O70" i="1"/>
  <c r="W70" i="1" s="1"/>
  <c r="AE70" i="1" s="1"/>
  <c r="N70" i="1"/>
  <c r="V70" i="1" s="1"/>
  <c r="AD70" i="1" s="1"/>
  <c r="M70" i="1"/>
  <c r="U70" i="1" s="1"/>
  <c r="AC70" i="1" s="1"/>
  <c r="L70" i="1"/>
  <c r="H70" i="1"/>
  <c r="O69" i="1"/>
  <c r="W69" i="1" s="1"/>
  <c r="AE69" i="1" s="1"/>
  <c r="N69" i="1"/>
  <c r="V69" i="1" s="1"/>
  <c r="AD69" i="1" s="1"/>
  <c r="M69" i="1"/>
  <c r="U69" i="1" s="1"/>
  <c r="AC69" i="1" s="1"/>
  <c r="L69" i="1"/>
  <c r="H69" i="1"/>
  <c r="O68" i="1"/>
  <c r="W68" i="1" s="1"/>
  <c r="AE68" i="1" s="1"/>
  <c r="N68" i="1"/>
  <c r="V68" i="1" s="1"/>
  <c r="AD68" i="1" s="1"/>
  <c r="M68" i="1"/>
  <c r="U68" i="1" s="1"/>
  <c r="AC68" i="1" s="1"/>
  <c r="L68" i="1"/>
  <c r="H68" i="1"/>
  <c r="O67" i="1"/>
  <c r="W67" i="1" s="1"/>
  <c r="AE67" i="1" s="1"/>
  <c r="N67" i="1"/>
  <c r="V67" i="1" s="1"/>
  <c r="AD67" i="1" s="1"/>
  <c r="M67" i="1"/>
  <c r="U67" i="1" s="1"/>
  <c r="AC67" i="1" s="1"/>
  <c r="L67" i="1"/>
  <c r="H67" i="1"/>
  <c r="O65" i="1"/>
  <c r="W65" i="1" s="1"/>
  <c r="AE65" i="1" s="1"/>
  <c r="N65" i="1"/>
  <c r="V65" i="1" s="1"/>
  <c r="AD65" i="1" s="1"/>
  <c r="M65" i="1"/>
  <c r="U65" i="1" s="1"/>
  <c r="AC65" i="1" s="1"/>
  <c r="L65" i="1"/>
  <c r="H65" i="1"/>
  <c r="I57" i="1"/>
  <c r="P62" i="1"/>
  <c r="L62" i="1"/>
  <c r="H62" i="1"/>
  <c r="O61" i="1"/>
  <c r="W61" i="1" s="1"/>
  <c r="AE61" i="1" s="1"/>
  <c r="N61" i="1"/>
  <c r="V61" i="1" s="1"/>
  <c r="AD61" i="1" s="1"/>
  <c r="M61" i="1"/>
  <c r="U61" i="1" s="1"/>
  <c r="AC61" i="1" s="1"/>
  <c r="L61" i="1"/>
  <c r="H61" i="1"/>
  <c r="O60" i="1"/>
  <c r="W60" i="1" s="1"/>
  <c r="AE60" i="1" s="1"/>
  <c r="N60" i="1"/>
  <c r="V60" i="1" s="1"/>
  <c r="AD60" i="1" s="1"/>
  <c r="M60" i="1"/>
  <c r="U60" i="1" s="1"/>
  <c r="AC60" i="1" s="1"/>
  <c r="L60" i="1"/>
  <c r="H60" i="1"/>
  <c r="O59" i="1"/>
  <c r="W59" i="1" s="1"/>
  <c r="AE59" i="1" s="1"/>
  <c r="N59" i="1"/>
  <c r="V59" i="1" s="1"/>
  <c r="AD59" i="1" s="1"/>
  <c r="M59" i="1"/>
  <c r="U59" i="1" s="1"/>
  <c r="AC59" i="1" s="1"/>
  <c r="L59" i="1"/>
  <c r="H59" i="1"/>
  <c r="O58" i="1"/>
  <c r="W58" i="1" s="1"/>
  <c r="AE58" i="1" s="1"/>
  <c r="N58" i="1"/>
  <c r="V58" i="1" s="1"/>
  <c r="AD58" i="1" s="1"/>
  <c r="M58" i="1"/>
  <c r="U58" i="1" s="1"/>
  <c r="AC58" i="1" s="1"/>
  <c r="L58" i="1"/>
  <c r="H58" i="1"/>
  <c r="O56" i="1"/>
  <c r="W56" i="1" s="1"/>
  <c r="AE56" i="1" s="1"/>
  <c r="N56" i="1"/>
  <c r="V56" i="1" s="1"/>
  <c r="AD56" i="1" s="1"/>
  <c r="M56" i="1"/>
  <c r="U56" i="1" s="1"/>
  <c r="AC56" i="1" s="1"/>
  <c r="L56" i="1"/>
  <c r="H56" i="1"/>
  <c r="P53" i="1"/>
  <c r="L53" i="1"/>
  <c r="H53" i="1"/>
  <c r="O52" i="1"/>
  <c r="W52" i="1" s="1"/>
  <c r="AE52" i="1" s="1"/>
  <c r="N52" i="1"/>
  <c r="V52" i="1" s="1"/>
  <c r="AD52" i="1" s="1"/>
  <c r="M52" i="1"/>
  <c r="U52" i="1" s="1"/>
  <c r="AC52" i="1" s="1"/>
  <c r="L52" i="1"/>
  <c r="H52" i="1"/>
  <c r="O51" i="1"/>
  <c r="W51" i="1" s="1"/>
  <c r="AE51" i="1" s="1"/>
  <c r="N51" i="1"/>
  <c r="V51" i="1" s="1"/>
  <c r="AD51" i="1" s="1"/>
  <c r="M51" i="1"/>
  <c r="U51" i="1" s="1"/>
  <c r="AC51" i="1" s="1"/>
  <c r="L51" i="1"/>
  <c r="H51" i="1"/>
  <c r="O50" i="1"/>
  <c r="W50" i="1" s="1"/>
  <c r="AE50" i="1" s="1"/>
  <c r="N50" i="1"/>
  <c r="V50" i="1" s="1"/>
  <c r="AD50" i="1" s="1"/>
  <c r="M50" i="1"/>
  <c r="U50" i="1" s="1"/>
  <c r="AC50" i="1" s="1"/>
  <c r="L50" i="1"/>
  <c r="H50" i="1"/>
  <c r="O49" i="1"/>
  <c r="W49" i="1" s="1"/>
  <c r="AE49" i="1" s="1"/>
  <c r="N49" i="1"/>
  <c r="V49" i="1" s="1"/>
  <c r="AD49" i="1" s="1"/>
  <c r="M49" i="1"/>
  <c r="U49" i="1" s="1"/>
  <c r="AC49" i="1" s="1"/>
  <c r="L49" i="1"/>
  <c r="H49" i="1"/>
  <c r="O47" i="1"/>
  <c r="W47" i="1" s="1"/>
  <c r="AE47" i="1" s="1"/>
  <c r="N47" i="1"/>
  <c r="V47" i="1" s="1"/>
  <c r="AD47" i="1" s="1"/>
  <c r="M47" i="1"/>
  <c r="U47" i="1" s="1"/>
  <c r="AC47" i="1" s="1"/>
  <c r="L47" i="1"/>
  <c r="H47" i="1"/>
  <c r="P44" i="1"/>
  <c r="L44" i="1"/>
  <c r="H44" i="1"/>
  <c r="O43" i="1"/>
  <c r="W43" i="1" s="1"/>
  <c r="AE43" i="1" s="1"/>
  <c r="N43" i="1"/>
  <c r="V43" i="1" s="1"/>
  <c r="AD43" i="1" s="1"/>
  <c r="M43" i="1"/>
  <c r="U43" i="1" s="1"/>
  <c r="AC43" i="1" s="1"/>
  <c r="L43" i="1"/>
  <c r="H43" i="1"/>
  <c r="O42" i="1"/>
  <c r="W42" i="1" s="1"/>
  <c r="AE42" i="1" s="1"/>
  <c r="N42" i="1"/>
  <c r="V42" i="1" s="1"/>
  <c r="AD42" i="1" s="1"/>
  <c r="M42" i="1"/>
  <c r="U42" i="1" s="1"/>
  <c r="AC42" i="1" s="1"/>
  <c r="L42" i="1"/>
  <c r="H42" i="1"/>
  <c r="O41" i="1"/>
  <c r="W41" i="1" s="1"/>
  <c r="AE41" i="1" s="1"/>
  <c r="N41" i="1"/>
  <c r="V41" i="1" s="1"/>
  <c r="AD41" i="1" s="1"/>
  <c r="M41" i="1"/>
  <c r="U41" i="1" s="1"/>
  <c r="AC41" i="1" s="1"/>
  <c r="L41" i="1"/>
  <c r="H41" i="1"/>
  <c r="O40" i="1"/>
  <c r="W40" i="1" s="1"/>
  <c r="AE40" i="1" s="1"/>
  <c r="N40" i="1"/>
  <c r="V40" i="1" s="1"/>
  <c r="AD40" i="1" s="1"/>
  <c r="M40" i="1"/>
  <c r="U40" i="1" s="1"/>
  <c r="AC40" i="1" s="1"/>
  <c r="L40" i="1"/>
  <c r="H40" i="1"/>
  <c r="O38" i="1"/>
  <c r="W38" i="1" s="1"/>
  <c r="AE38" i="1" s="1"/>
  <c r="N38" i="1"/>
  <c r="V38" i="1" s="1"/>
  <c r="AD38" i="1" s="1"/>
  <c r="M38" i="1"/>
  <c r="U38" i="1" s="1"/>
  <c r="AC38" i="1" s="1"/>
  <c r="L38" i="1"/>
  <c r="H38" i="1"/>
  <c r="P35" i="1"/>
  <c r="L35" i="1"/>
  <c r="H35" i="1"/>
  <c r="O34" i="1"/>
  <c r="W34" i="1" s="1"/>
  <c r="AE34" i="1" s="1"/>
  <c r="N34" i="1"/>
  <c r="V34" i="1" s="1"/>
  <c r="AD34" i="1" s="1"/>
  <c r="M34" i="1"/>
  <c r="U34" i="1" s="1"/>
  <c r="AC34" i="1" s="1"/>
  <c r="L34" i="1"/>
  <c r="H34" i="1"/>
  <c r="O33" i="1"/>
  <c r="W33" i="1" s="1"/>
  <c r="AE33" i="1" s="1"/>
  <c r="N33" i="1"/>
  <c r="V33" i="1" s="1"/>
  <c r="AD33" i="1" s="1"/>
  <c r="M33" i="1"/>
  <c r="U33" i="1" s="1"/>
  <c r="AC33" i="1" s="1"/>
  <c r="L33" i="1"/>
  <c r="H33" i="1"/>
  <c r="O32" i="1"/>
  <c r="W32" i="1" s="1"/>
  <c r="AE32" i="1" s="1"/>
  <c r="N32" i="1"/>
  <c r="V32" i="1" s="1"/>
  <c r="AD32" i="1" s="1"/>
  <c r="M32" i="1"/>
  <c r="U32" i="1" s="1"/>
  <c r="AC32" i="1" s="1"/>
  <c r="L32" i="1"/>
  <c r="H32" i="1"/>
  <c r="O31" i="1"/>
  <c r="W31" i="1" s="1"/>
  <c r="AE31" i="1" s="1"/>
  <c r="N31" i="1"/>
  <c r="V31" i="1" s="1"/>
  <c r="AD31" i="1" s="1"/>
  <c r="M31" i="1"/>
  <c r="U31" i="1" s="1"/>
  <c r="AC31" i="1" s="1"/>
  <c r="L31" i="1"/>
  <c r="H31" i="1"/>
  <c r="O29" i="1"/>
  <c r="W29" i="1" s="1"/>
  <c r="AE29" i="1" s="1"/>
  <c r="N29" i="1"/>
  <c r="V29" i="1" s="1"/>
  <c r="AD29" i="1" s="1"/>
  <c r="M29" i="1"/>
  <c r="U29" i="1" s="1"/>
  <c r="AC29" i="1" s="1"/>
  <c r="L29" i="1"/>
  <c r="H29" i="1"/>
  <c r="O25" i="1"/>
  <c r="W25" i="1" s="1"/>
  <c r="AE25" i="1" s="1"/>
  <c r="AF25" i="1" s="1"/>
  <c r="N25" i="1"/>
  <c r="V25" i="1" s="1"/>
  <c r="AD25" i="1" s="1"/>
  <c r="M25" i="1"/>
  <c r="U25" i="1" s="1"/>
  <c r="AC25" i="1" s="1"/>
  <c r="L25" i="1"/>
  <c r="H25" i="1"/>
  <c r="O24" i="1"/>
  <c r="W24" i="1" s="1"/>
  <c r="AE24" i="1" s="1"/>
  <c r="N24" i="1"/>
  <c r="V24" i="1" s="1"/>
  <c r="AD24" i="1" s="1"/>
  <c r="M24" i="1"/>
  <c r="U24" i="1" s="1"/>
  <c r="AC24" i="1" s="1"/>
  <c r="L24" i="1"/>
  <c r="H24" i="1"/>
  <c r="O23" i="1"/>
  <c r="W23" i="1" s="1"/>
  <c r="AE23" i="1" s="1"/>
  <c r="N23" i="1"/>
  <c r="V23" i="1" s="1"/>
  <c r="AD23" i="1" s="1"/>
  <c r="M23" i="1"/>
  <c r="U23" i="1" s="1"/>
  <c r="AC23" i="1" s="1"/>
  <c r="L23" i="1"/>
  <c r="H23" i="1"/>
  <c r="O22" i="1"/>
  <c r="W22" i="1" s="1"/>
  <c r="AE22" i="1" s="1"/>
  <c r="N22" i="1"/>
  <c r="V22" i="1" s="1"/>
  <c r="AD22" i="1" s="1"/>
  <c r="M22" i="1"/>
  <c r="U22" i="1" s="1"/>
  <c r="AC22" i="1" s="1"/>
  <c r="L22" i="1"/>
  <c r="H22" i="1"/>
  <c r="P20" i="1"/>
  <c r="L20" i="1"/>
  <c r="H20" i="1"/>
  <c r="P19" i="1"/>
  <c r="L19" i="1"/>
  <c r="H19" i="1"/>
  <c r="H18" i="1"/>
  <c r="O14" i="1"/>
  <c r="W14" i="1" s="1"/>
  <c r="AE14" i="1" s="1"/>
  <c r="N14" i="1"/>
  <c r="V14" i="1" s="1"/>
  <c r="AD14" i="1" s="1"/>
  <c r="M14" i="1"/>
  <c r="U14" i="1" s="1"/>
  <c r="AC14" i="1" s="1"/>
  <c r="L14" i="1"/>
  <c r="H14" i="1"/>
  <c r="O13" i="1"/>
  <c r="W13" i="1" s="1"/>
  <c r="AE13" i="1" s="1"/>
  <c r="N13" i="1"/>
  <c r="V13" i="1" s="1"/>
  <c r="AD13" i="1" s="1"/>
  <c r="M13" i="1"/>
  <c r="U13" i="1" s="1"/>
  <c r="AC13" i="1" s="1"/>
  <c r="L13" i="1"/>
  <c r="H13" i="1"/>
  <c r="O12" i="1"/>
  <c r="W12" i="1" s="1"/>
  <c r="AE12" i="1" s="1"/>
  <c r="N12" i="1"/>
  <c r="V12" i="1" s="1"/>
  <c r="AD12" i="1" s="1"/>
  <c r="M12" i="1"/>
  <c r="U12" i="1" s="1"/>
  <c r="AC12" i="1" s="1"/>
  <c r="L12" i="1"/>
  <c r="H12" i="1"/>
  <c r="O11" i="1"/>
  <c r="W11" i="1" s="1"/>
  <c r="AE11" i="1" s="1"/>
  <c r="N11" i="1"/>
  <c r="V11" i="1" s="1"/>
  <c r="AD11" i="1" s="1"/>
  <c r="M11" i="1"/>
  <c r="U11" i="1" s="1"/>
  <c r="AC11" i="1" s="1"/>
  <c r="L11" i="1"/>
  <c r="H11" i="1"/>
  <c r="BA345" i="1" l="1"/>
  <c r="BB347" i="1"/>
  <c r="BC329" i="1"/>
  <c r="BB345" i="1"/>
  <c r="BA341" i="1"/>
  <c r="BD323" i="1"/>
  <c r="BB343" i="1"/>
  <c r="BD324" i="1"/>
  <c r="BC345" i="1"/>
  <c r="BD345" i="1" s="1"/>
  <c r="BA343" i="1"/>
  <c r="BB341" i="1"/>
  <c r="BC343" i="1"/>
  <c r="BD325" i="1"/>
  <c r="BC347" i="1"/>
  <c r="AV322" i="1"/>
  <c r="BC322" i="1"/>
  <c r="BA347" i="1"/>
  <c r="BB329" i="1"/>
  <c r="AS141" i="1"/>
  <c r="AN141" i="1"/>
  <c r="AN481" i="1" s="1"/>
  <c r="AK481" i="1"/>
  <c r="AT244" i="1"/>
  <c r="AV244" i="1" s="1"/>
  <c r="AN244" i="1"/>
  <c r="AN329" i="1"/>
  <c r="AS329" i="1"/>
  <c r="AV325" i="1"/>
  <c r="AV324" i="1"/>
  <c r="AV323" i="1"/>
  <c r="AU222" i="1"/>
  <c r="AN222" i="1"/>
  <c r="AT366" i="1"/>
  <c r="AV233" i="1"/>
  <c r="AS343" i="1"/>
  <c r="AN235" i="1"/>
  <c r="AU235" i="1"/>
  <c r="AU225" i="1"/>
  <c r="AN225" i="1"/>
  <c r="AU229" i="1"/>
  <c r="AN229" i="1"/>
  <c r="AN233" i="1"/>
  <c r="AT233" i="1"/>
  <c r="AT343" i="1" s="1"/>
  <c r="AU224" i="1"/>
  <c r="AN224" i="1"/>
  <c r="AT341" i="1"/>
  <c r="AU234" i="1"/>
  <c r="AN234" i="1"/>
  <c r="AU223" i="1"/>
  <c r="AN223" i="1"/>
  <c r="AN232" i="1"/>
  <c r="AU232" i="1"/>
  <c r="AS366" i="1"/>
  <c r="AS345" i="1"/>
  <c r="AT347" i="1"/>
  <c r="AN324" i="1"/>
  <c r="AN325" i="1"/>
  <c r="AN314" i="1"/>
  <c r="AK345" i="1"/>
  <c r="AL347" i="1"/>
  <c r="AL366" i="1"/>
  <c r="AN323" i="1"/>
  <c r="AK343" i="1"/>
  <c r="AL345" i="1"/>
  <c r="AN315" i="1"/>
  <c r="AM347" i="1"/>
  <c r="AM366" i="1"/>
  <c r="AN319" i="1"/>
  <c r="AK341" i="1"/>
  <c r="AL343" i="1"/>
  <c r="AM345" i="1"/>
  <c r="AN313" i="1"/>
  <c r="AM343" i="1"/>
  <c r="AM341" i="1"/>
  <c r="AN312" i="1"/>
  <c r="AL341" i="1"/>
  <c r="AN322" i="1"/>
  <c r="AK347" i="1"/>
  <c r="AK366" i="1"/>
  <c r="AF302" i="1"/>
  <c r="AF164" i="1"/>
  <c r="AF113" i="1"/>
  <c r="AF122" i="1"/>
  <c r="AF132" i="1"/>
  <c r="AC470" i="1"/>
  <c r="AF41" i="1"/>
  <c r="AF42" i="1"/>
  <c r="AC475" i="1"/>
  <c r="AC477" i="1"/>
  <c r="AF119" i="1"/>
  <c r="AD481" i="1"/>
  <c r="AF140" i="1"/>
  <c r="AF146" i="1"/>
  <c r="AD483" i="1"/>
  <c r="AF158" i="1"/>
  <c r="AC484" i="1"/>
  <c r="AF178" i="1"/>
  <c r="AD487" i="1"/>
  <c r="AF194" i="1"/>
  <c r="AF205" i="1"/>
  <c r="AF211" i="1"/>
  <c r="AF242" i="1"/>
  <c r="AF244" i="1"/>
  <c r="AF255" i="1"/>
  <c r="AF283" i="1"/>
  <c r="AF285" i="1"/>
  <c r="AF262" i="1"/>
  <c r="AF38" i="1"/>
  <c r="AF95" i="1"/>
  <c r="AF123" i="1"/>
  <c r="AF187" i="1"/>
  <c r="AF234" i="1"/>
  <c r="AF293" i="1"/>
  <c r="AF324" i="1"/>
  <c r="AF325" i="1"/>
  <c r="AF168" i="1"/>
  <c r="AF319" i="1"/>
  <c r="AF14" i="1"/>
  <c r="AD469" i="1"/>
  <c r="AD472" i="1"/>
  <c r="AE473" i="1"/>
  <c r="AF67" i="1"/>
  <c r="X83" i="1"/>
  <c r="AE83" i="1"/>
  <c r="AF83" i="1" s="1"/>
  <c r="AF13" i="1"/>
  <c r="AD467" i="1"/>
  <c r="AF12" i="1"/>
  <c r="AF29" i="1"/>
  <c r="AF34" i="1"/>
  <c r="AF43" i="1"/>
  <c r="AD471" i="1"/>
  <c r="AF50" i="1"/>
  <c r="AF77" i="1"/>
  <c r="AF78" i="1"/>
  <c r="AF88" i="1"/>
  <c r="AF106" i="1"/>
  <c r="AE479" i="1"/>
  <c r="AF121" i="1"/>
  <c r="AF128" i="1"/>
  <c r="AD480" i="1"/>
  <c r="AC481" i="1"/>
  <c r="AF148" i="1"/>
  <c r="AE482" i="1"/>
  <c r="AC483" i="1"/>
  <c r="AF169" i="1"/>
  <c r="AF177" i="1"/>
  <c r="AD486" i="1"/>
  <c r="AF185" i="1"/>
  <c r="AC487" i="1"/>
  <c r="AF195" i="1"/>
  <c r="AF206" i="1"/>
  <c r="AD212" i="1"/>
  <c r="AF214" i="1"/>
  <c r="AF225" i="1"/>
  <c r="AF229" i="1"/>
  <c r="AC345" i="1"/>
  <c r="AD347" i="1"/>
  <c r="AD366" i="1"/>
  <c r="AE480" i="1"/>
  <c r="AF130" i="1"/>
  <c r="AF213" i="1"/>
  <c r="AE212" i="1"/>
  <c r="AE202" i="1" s="1"/>
  <c r="AF224" i="1"/>
  <c r="AE347" i="1"/>
  <c r="AF315" i="1"/>
  <c r="AC468" i="1"/>
  <c r="AF23" i="1"/>
  <c r="AF24" i="1"/>
  <c r="AD470" i="1"/>
  <c r="AF47" i="1"/>
  <c r="AF52" i="1"/>
  <c r="AF61" i="1"/>
  <c r="AC473" i="1"/>
  <c r="AF69" i="1"/>
  <c r="AF74" i="1"/>
  <c r="AF76" i="1"/>
  <c r="AD475" i="1"/>
  <c r="AF86" i="1"/>
  <c r="AF97" i="1"/>
  <c r="AD477" i="1"/>
  <c r="AF104" i="1"/>
  <c r="AF115" i="1"/>
  <c r="AF139" i="1"/>
  <c r="AE481" i="1"/>
  <c r="AF150" i="1"/>
  <c r="AF151" i="1"/>
  <c r="AF157" i="1"/>
  <c r="AE483" i="1"/>
  <c r="AD484" i="1"/>
  <c r="AF167" i="1"/>
  <c r="AC485" i="1"/>
  <c r="AF193" i="1"/>
  <c r="AE487" i="1"/>
  <c r="AF204" i="1"/>
  <c r="AF208" i="1"/>
  <c r="AF210" i="1"/>
  <c r="U216" i="1"/>
  <c r="U365" i="1" s="1"/>
  <c r="AC219" i="1"/>
  <c r="AC216" i="1" s="1"/>
  <c r="AC365" i="1" s="1"/>
  <c r="AF223" i="1"/>
  <c r="AF232" i="1"/>
  <c r="AF254" i="1"/>
  <c r="AF304" i="1"/>
  <c r="AF309" i="1"/>
  <c r="AC341" i="1"/>
  <c r="AF313" i="1"/>
  <c r="AD343" i="1"/>
  <c r="AF314" i="1"/>
  <c r="AF323" i="1"/>
  <c r="AE486" i="1"/>
  <c r="AF184" i="1"/>
  <c r="AD345" i="1"/>
  <c r="AD468" i="1"/>
  <c r="AC469" i="1"/>
  <c r="AF33" i="1"/>
  <c r="AF40" i="1"/>
  <c r="AE470" i="1"/>
  <c r="AC472" i="1"/>
  <c r="AF59" i="1"/>
  <c r="AF60" i="1"/>
  <c r="AD473" i="1"/>
  <c r="AF68" i="1"/>
  <c r="AF85" i="1"/>
  <c r="AE475" i="1"/>
  <c r="AC476" i="1"/>
  <c r="AF96" i="1"/>
  <c r="AF103" i="1"/>
  <c r="AE477" i="1"/>
  <c r="AC478" i="1"/>
  <c r="AF114" i="1"/>
  <c r="AF124" i="1"/>
  <c r="AF133" i="1"/>
  <c r="AF137" i="1"/>
  <c r="AF155" i="1"/>
  <c r="AF166" i="1"/>
  <c r="AE484" i="1"/>
  <c r="AD485" i="1"/>
  <c r="AF176" i="1"/>
  <c r="AF191" i="1"/>
  <c r="AF209" i="1"/>
  <c r="V216" i="1"/>
  <c r="V365" i="1" s="1"/>
  <c r="AD219" i="1"/>
  <c r="AD216" i="1" s="1"/>
  <c r="AD365" i="1" s="1"/>
  <c r="AF222" i="1"/>
  <c r="AF253" i="1"/>
  <c r="AF305" i="1"/>
  <c r="AD341" i="1"/>
  <c r="AE343" i="1"/>
  <c r="AF322" i="1"/>
  <c r="AC270" i="1"/>
  <c r="AE471" i="1"/>
  <c r="AF49" i="1"/>
  <c r="AC343" i="1"/>
  <c r="AD478" i="1"/>
  <c r="AC479" i="1"/>
  <c r="AE216" i="1"/>
  <c r="AF243" i="1"/>
  <c r="AF245" i="1"/>
  <c r="AF252" i="1"/>
  <c r="AF284" i="1"/>
  <c r="AF312" i="1"/>
  <c r="AF265" i="1"/>
  <c r="AF11" i="1"/>
  <c r="AE467" i="1"/>
  <c r="AF22" i="1"/>
  <c r="AE468" i="1"/>
  <c r="AF32" i="1"/>
  <c r="AD476" i="1"/>
  <c r="AC482" i="1"/>
  <c r="AF175" i="1"/>
  <c r="AE485" i="1"/>
  <c r="AC467" i="1"/>
  <c r="AE469" i="1"/>
  <c r="AF31" i="1"/>
  <c r="AF469" i="1" s="1"/>
  <c r="AC471" i="1"/>
  <c r="AF51" i="1"/>
  <c r="AF56" i="1"/>
  <c r="AE472" i="1"/>
  <c r="AF58" i="1"/>
  <c r="AF65" i="1"/>
  <c r="AF70" i="1"/>
  <c r="AF79" i="1"/>
  <c r="AF87" i="1"/>
  <c r="AF94" i="1"/>
  <c r="AF476" i="1" s="1"/>
  <c r="AE476" i="1"/>
  <c r="AF105" i="1"/>
  <c r="AF112" i="1"/>
  <c r="AE478" i="1"/>
  <c r="AD479" i="1"/>
  <c r="AC480" i="1"/>
  <c r="AF131" i="1"/>
  <c r="AF141" i="1"/>
  <c r="AF142" i="1"/>
  <c r="AD482" i="1"/>
  <c r="AF149" i="1"/>
  <c r="AF159" i="1"/>
  <c r="AF160" i="1"/>
  <c r="AF173" i="1"/>
  <c r="AC486" i="1"/>
  <c r="AF186" i="1"/>
  <c r="AF196" i="1"/>
  <c r="AF200" i="1"/>
  <c r="AF207" i="1"/>
  <c r="AC212" i="1"/>
  <c r="AC202" i="1" s="1"/>
  <c r="AF215" i="1"/>
  <c r="AF233" i="1"/>
  <c r="AF235" i="1"/>
  <c r="AF303" i="1"/>
  <c r="AC347" i="1"/>
  <c r="AC366" i="1"/>
  <c r="AF329" i="1"/>
  <c r="AF264" i="1"/>
  <c r="AF295" i="1"/>
  <c r="L471" i="1"/>
  <c r="V212" i="1"/>
  <c r="V471" i="1"/>
  <c r="V481" i="1"/>
  <c r="X146" i="1"/>
  <c r="U471" i="1"/>
  <c r="U212" i="1"/>
  <c r="V472" i="1"/>
  <c r="X95" i="1"/>
  <c r="X149" i="1"/>
  <c r="U472" i="1"/>
  <c r="X74" i="1"/>
  <c r="X150" i="1"/>
  <c r="V470" i="1"/>
  <c r="X151" i="1"/>
  <c r="X232" i="1"/>
  <c r="U481" i="1"/>
  <c r="X96" i="1"/>
  <c r="X88" i="1"/>
  <c r="X77" i="1"/>
  <c r="X79" i="1"/>
  <c r="X87" i="1"/>
  <c r="X65" i="1"/>
  <c r="X69" i="1"/>
  <c r="X262" i="1"/>
  <c r="X263" i="1"/>
  <c r="X265" i="1"/>
  <c r="X23" i="1"/>
  <c r="X24" i="1"/>
  <c r="X43" i="1"/>
  <c r="X97" i="1"/>
  <c r="X86" i="1"/>
  <c r="X78" i="1"/>
  <c r="X68" i="1"/>
  <c r="X244" i="1"/>
  <c r="X329" i="1"/>
  <c r="X185" i="1"/>
  <c r="X186" i="1"/>
  <c r="X187" i="1"/>
  <c r="X191" i="1"/>
  <c r="X194" i="1"/>
  <c r="X195" i="1"/>
  <c r="X196" i="1"/>
  <c r="X309" i="1"/>
  <c r="X322" i="1"/>
  <c r="X323" i="1"/>
  <c r="X324" i="1"/>
  <c r="X325" i="1"/>
  <c r="U470" i="1"/>
  <c r="L202" i="1"/>
  <c r="J351" i="1"/>
  <c r="V372" i="1"/>
  <c r="AD372" i="1" s="1"/>
  <c r="X233" i="1"/>
  <c r="W372" i="1"/>
  <c r="AE372" i="1" s="1"/>
  <c r="X285" i="1"/>
  <c r="X264" i="1"/>
  <c r="X242" i="1"/>
  <c r="X70" i="1"/>
  <c r="U469" i="1"/>
  <c r="V469" i="1"/>
  <c r="X32" i="1"/>
  <c r="X33" i="1"/>
  <c r="X34" i="1"/>
  <c r="X25" i="1"/>
  <c r="X103" i="1"/>
  <c r="X112" i="1"/>
  <c r="X229" i="1"/>
  <c r="W366" i="1"/>
  <c r="X319" i="1"/>
  <c r="V373" i="1"/>
  <c r="AD373" i="1" s="1"/>
  <c r="V374" i="1"/>
  <c r="AD374" i="1" s="1"/>
  <c r="V376" i="1"/>
  <c r="AD376" i="1" s="1"/>
  <c r="V378" i="1"/>
  <c r="AD378" i="1" s="1"/>
  <c r="X104" i="1"/>
  <c r="X105" i="1"/>
  <c r="X106" i="1"/>
  <c r="X113" i="1"/>
  <c r="X114" i="1"/>
  <c r="X115" i="1"/>
  <c r="U343" i="1"/>
  <c r="X254" i="1"/>
  <c r="X282" i="1"/>
  <c r="X302" i="1"/>
  <c r="X303" i="1"/>
  <c r="X304" i="1"/>
  <c r="X305" i="1"/>
  <c r="W470" i="1"/>
  <c r="X40" i="1"/>
  <c r="X121" i="1"/>
  <c r="X130" i="1"/>
  <c r="W481" i="1"/>
  <c r="X139" i="1"/>
  <c r="X157" i="1"/>
  <c r="X166" i="1"/>
  <c r="X175" i="1"/>
  <c r="X219" i="1"/>
  <c r="W216" i="1"/>
  <c r="X222" i="1"/>
  <c r="X223" i="1"/>
  <c r="X224" i="1"/>
  <c r="X225" i="1"/>
  <c r="X312" i="1"/>
  <c r="W343" i="1"/>
  <c r="X313" i="1"/>
  <c r="W347" i="1"/>
  <c r="X315" i="1"/>
  <c r="W292" i="1"/>
  <c r="W294" i="1"/>
  <c r="U372" i="1"/>
  <c r="AC372" i="1" s="1"/>
  <c r="U373" i="1"/>
  <c r="AC373" i="1" s="1"/>
  <c r="U374" i="1"/>
  <c r="AC374" i="1" s="1"/>
  <c r="U376" i="1"/>
  <c r="AC376" i="1" s="1"/>
  <c r="U378" i="1"/>
  <c r="AC378" i="1" s="1"/>
  <c r="X38" i="1"/>
  <c r="X41" i="1"/>
  <c r="X42" i="1"/>
  <c r="X119" i="1"/>
  <c r="X122" i="1"/>
  <c r="X123" i="1"/>
  <c r="X124" i="1"/>
  <c r="X128" i="1"/>
  <c r="X131" i="1"/>
  <c r="X132" i="1"/>
  <c r="X133" i="1"/>
  <c r="X137" i="1"/>
  <c r="X140" i="1"/>
  <c r="X141" i="1"/>
  <c r="X142" i="1"/>
  <c r="X155" i="1"/>
  <c r="X158" i="1"/>
  <c r="X159" i="1"/>
  <c r="X160" i="1"/>
  <c r="X164" i="1"/>
  <c r="X167" i="1"/>
  <c r="X168" i="1"/>
  <c r="X169" i="1"/>
  <c r="X173" i="1"/>
  <c r="X176" i="1"/>
  <c r="X177" i="1"/>
  <c r="X178" i="1"/>
  <c r="X283" i="1"/>
  <c r="W345" i="1"/>
  <c r="X293" i="1"/>
  <c r="X295" i="1"/>
  <c r="X12" i="1"/>
  <c r="W469" i="1"/>
  <c r="X31" i="1"/>
  <c r="X234" i="1"/>
  <c r="X235" i="1"/>
  <c r="V345" i="1"/>
  <c r="V341" i="1"/>
  <c r="V343" i="1"/>
  <c r="V347" i="1"/>
  <c r="U366" i="1"/>
  <c r="X11" i="1"/>
  <c r="X14" i="1"/>
  <c r="X22" i="1"/>
  <c r="X76" i="1"/>
  <c r="X148" i="1"/>
  <c r="X49" i="1"/>
  <c r="W471" i="1"/>
  <c r="X213" i="1"/>
  <c r="W212" i="1"/>
  <c r="X50" i="1"/>
  <c r="X51" i="1"/>
  <c r="X52" i="1"/>
  <c r="X200" i="1"/>
  <c r="X214" i="1"/>
  <c r="X215" i="1"/>
  <c r="U345" i="1"/>
  <c r="U341" i="1"/>
  <c r="X314" i="1"/>
  <c r="U347" i="1"/>
  <c r="X269" i="1"/>
  <c r="X85" i="1"/>
  <c r="X94" i="1"/>
  <c r="X58" i="1"/>
  <c r="W472" i="1"/>
  <c r="V270" i="1"/>
  <c r="X47" i="1"/>
  <c r="X56" i="1"/>
  <c r="X59" i="1"/>
  <c r="X60" i="1"/>
  <c r="X61" i="1"/>
  <c r="X204" i="1"/>
  <c r="X205" i="1"/>
  <c r="X206" i="1"/>
  <c r="X207" i="1"/>
  <c r="X208" i="1"/>
  <c r="X209" i="1"/>
  <c r="X210" i="1"/>
  <c r="X211" i="1"/>
  <c r="X243" i="1"/>
  <c r="X245" i="1"/>
  <c r="X252" i="1"/>
  <c r="X253" i="1"/>
  <c r="X255" i="1"/>
  <c r="X284" i="1"/>
  <c r="X13" i="1"/>
  <c r="X29" i="1"/>
  <c r="X67" i="1"/>
  <c r="X184" i="1"/>
  <c r="X193" i="1"/>
  <c r="W373" i="1"/>
  <c r="AE373" i="1" s="1"/>
  <c r="W374" i="1"/>
  <c r="AE374" i="1" s="1"/>
  <c r="W376" i="1"/>
  <c r="AE376" i="1" s="1"/>
  <c r="W378" i="1"/>
  <c r="AE378" i="1" s="1"/>
  <c r="U202" i="1"/>
  <c r="U351" i="1" s="1"/>
  <c r="P284" i="1"/>
  <c r="P283" i="1"/>
  <c r="P285" i="1"/>
  <c r="P244" i="1"/>
  <c r="P243" i="1"/>
  <c r="P245" i="1"/>
  <c r="L203" i="1"/>
  <c r="L470" i="1"/>
  <c r="K365" i="1"/>
  <c r="K201" i="1"/>
  <c r="J365" i="1"/>
  <c r="J201" i="1"/>
  <c r="F365" i="1"/>
  <c r="F201" i="1"/>
  <c r="E365" i="1"/>
  <c r="E201" i="1"/>
  <c r="R365" i="1"/>
  <c r="M212" i="1"/>
  <c r="M202" i="1" s="1"/>
  <c r="M351" i="1" s="1"/>
  <c r="F488" i="1"/>
  <c r="E488" i="1"/>
  <c r="R488" i="1"/>
  <c r="K488" i="1"/>
  <c r="Q488" i="1"/>
  <c r="N212" i="1"/>
  <c r="O212" i="1"/>
  <c r="O202" i="1" s="1"/>
  <c r="O351" i="1" s="1"/>
  <c r="L371" i="1"/>
  <c r="P374" i="1"/>
  <c r="P376" i="1"/>
  <c r="P59" i="1"/>
  <c r="P60" i="1"/>
  <c r="P148" i="1"/>
  <c r="P22" i="1"/>
  <c r="P23" i="1"/>
  <c r="M472" i="1"/>
  <c r="P139" i="1"/>
  <c r="P79" i="1"/>
  <c r="P200" i="1"/>
  <c r="F366" i="1"/>
  <c r="T470" i="1"/>
  <c r="P50" i="1"/>
  <c r="P76" i="1"/>
  <c r="P77" i="1"/>
  <c r="P269" i="1"/>
  <c r="P123" i="1"/>
  <c r="P13" i="1"/>
  <c r="P29" i="1"/>
  <c r="P70" i="1"/>
  <c r="P155" i="1"/>
  <c r="P229" i="1"/>
  <c r="P85" i="1"/>
  <c r="P373" i="1"/>
  <c r="P74" i="1"/>
  <c r="P166" i="1"/>
  <c r="P105" i="1"/>
  <c r="P314" i="1"/>
  <c r="P315" i="1"/>
  <c r="M291" i="1"/>
  <c r="U291" i="1" s="1"/>
  <c r="AC291" i="1" s="1"/>
  <c r="AK291" i="1" s="1"/>
  <c r="AS291" i="1" s="1"/>
  <c r="BA291" i="1" s="1"/>
  <c r="M469" i="1"/>
  <c r="P329" i="1"/>
  <c r="T472" i="1"/>
  <c r="P65" i="1"/>
  <c r="P83" i="1"/>
  <c r="P119" i="1"/>
  <c r="L469" i="1"/>
  <c r="T471" i="1"/>
  <c r="P133" i="1"/>
  <c r="P173" i="1"/>
  <c r="P34" i="1"/>
  <c r="P41" i="1"/>
  <c r="P56" i="1"/>
  <c r="P96" i="1"/>
  <c r="P137" i="1"/>
  <c r="P146" i="1"/>
  <c r="P167" i="1"/>
  <c r="P294" i="1"/>
  <c r="P378" i="1"/>
  <c r="T469" i="1"/>
  <c r="P140" i="1"/>
  <c r="P151" i="1"/>
  <c r="T371" i="1"/>
  <c r="P372" i="1"/>
  <c r="M371" i="1"/>
  <c r="M370" i="1" s="1"/>
  <c r="P86" i="1"/>
  <c r="P38" i="1"/>
  <c r="P47" i="1"/>
  <c r="L481" i="1"/>
  <c r="T488" i="1"/>
  <c r="M471" i="1"/>
  <c r="L472" i="1"/>
  <c r="P61" i="1"/>
  <c r="P68" i="1"/>
  <c r="H481" i="1"/>
  <c r="P164" i="1"/>
  <c r="P169" i="1"/>
  <c r="P193" i="1"/>
  <c r="P214" i="1"/>
  <c r="N291" i="1"/>
  <c r="V291" i="1" s="1"/>
  <c r="AD291" i="1" s="1"/>
  <c r="AL291" i="1" s="1"/>
  <c r="AT291" i="1" s="1"/>
  <c r="BB291" i="1" s="1"/>
  <c r="L345" i="1"/>
  <c r="T341" i="1"/>
  <c r="L343" i="1"/>
  <c r="T345" i="1"/>
  <c r="P191" i="1"/>
  <c r="H92" i="1"/>
  <c r="K30" i="1"/>
  <c r="H37" i="1"/>
  <c r="K39" i="1"/>
  <c r="E39" i="1"/>
  <c r="H258" i="1"/>
  <c r="H100" i="1"/>
  <c r="L73" i="1"/>
  <c r="J231" i="1"/>
  <c r="F30" i="1"/>
  <c r="L217" i="1"/>
  <c r="I216" i="1"/>
  <c r="K370" i="1"/>
  <c r="L370" i="1" s="1"/>
  <c r="E57" i="1"/>
  <c r="M57" i="1" s="1"/>
  <c r="K57" i="1"/>
  <c r="H64" i="1"/>
  <c r="I66" i="1"/>
  <c r="H118" i="1"/>
  <c r="J138" i="1"/>
  <c r="F221" i="1"/>
  <c r="J57" i="1"/>
  <c r="K138" i="1"/>
  <c r="E301" i="1"/>
  <c r="E321" i="1"/>
  <c r="H308" i="1"/>
  <c r="H318" i="1"/>
  <c r="G30" i="1"/>
  <c r="H127" i="1"/>
  <c r="I138" i="1"/>
  <c r="H154" i="1"/>
  <c r="G221" i="1"/>
  <c r="L238" i="1"/>
  <c r="K281" i="1"/>
  <c r="H190" i="1"/>
  <c r="H238" i="1"/>
  <c r="L271" i="1"/>
  <c r="H46" i="1"/>
  <c r="H91" i="1"/>
  <c r="H181" i="1"/>
  <c r="H172" i="1"/>
  <c r="E30" i="1"/>
  <c r="I39" i="1"/>
  <c r="L46" i="1"/>
  <c r="H109" i="1"/>
  <c r="H136" i="1"/>
  <c r="H199" i="1"/>
  <c r="I231" i="1"/>
  <c r="F251" i="1"/>
  <c r="E281" i="1"/>
  <c r="K321" i="1"/>
  <c r="G39" i="1"/>
  <c r="L64" i="1"/>
  <c r="H73" i="1"/>
  <c r="H82" i="1"/>
  <c r="G231" i="1"/>
  <c r="E251" i="1"/>
  <c r="G301" i="1"/>
  <c r="J321" i="1"/>
  <c r="F39" i="1"/>
  <c r="F57" i="1"/>
  <c r="F231" i="1"/>
  <c r="I321" i="1"/>
  <c r="I30" i="1"/>
  <c r="H145" i="1"/>
  <c r="H163" i="1"/>
  <c r="K251" i="1"/>
  <c r="H54" i="1"/>
  <c r="L81" i="1"/>
  <c r="H117" i="1"/>
  <c r="H72" i="1"/>
  <c r="H126" i="1"/>
  <c r="H162" i="1"/>
  <c r="K311" i="1"/>
  <c r="L36" i="1"/>
  <c r="H108" i="1"/>
  <c r="L108" i="1"/>
  <c r="L171" i="1"/>
  <c r="L27" i="1"/>
  <c r="H99" i="1"/>
  <c r="F138" i="1"/>
  <c r="H180" i="1"/>
  <c r="L198" i="1"/>
  <c r="L45" i="1"/>
  <c r="H63" i="1"/>
  <c r="L99" i="1"/>
  <c r="H198" i="1"/>
  <c r="L180" i="1"/>
  <c r="L332" i="1"/>
  <c r="H332" i="1"/>
  <c r="F192" i="1"/>
  <c r="J251" i="1"/>
  <c r="F66" i="1"/>
  <c r="H261" i="1"/>
  <c r="P263" i="1"/>
  <c r="P265" i="1"/>
  <c r="P325" i="1"/>
  <c r="P312" i="1"/>
  <c r="P303" i="1"/>
  <c r="T347" i="1"/>
  <c r="L347" i="1"/>
  <c r="T343" i="1"/>
  <c r="L341" i="1"/>
  <c r="P207" i="1"/>
  <c r="P213" i="1"/>
  <c r="P210" i="1"/>
  <c r="P208" i="1"/>
  <c r="P204" i="1"/>
  <c r="P205" i="1"/>
  <c r="H202" i="1"/>
  <c r="H488" i="1" s="1"/>
  <c r="E351" i="1"/>
  <c r="P187" i="1"/>
  <c r="P177" i="1"/>
  <c r="P160" i="1"/>
  <c r="P159" i="1"/>
  <c r="P149" i="1"/>
  <c r="P142" i="1"/>
  <c r="P132" i="1"/>
  <c r="P131" i="1"/>
  <c r="P121" i="1"/>
  <c r="P124" i="1"/>
  <c r="P114" i="1"/>
  <c r="P113" i="1"/>
  <c r="P104" i="1"/>
  <c r="P106" i="1"/>
  <c r="P95" i="1"/>
  <c r="P97" i="1"/>
  <c r="P87" i="1"/>
  <c r="P69" i="1"/>
  <c r="P51" i="1"/>
  <c r="P52" i="1"/>
  <c r="M470" i="1"/>
  <c r="P43" i="1"/>
  <c r="P42" i="1"/>
  <c r="P33" i="1"/>
  <c r="P32" i="1"/>
  <c r="P31" i="1"/>
  <c r="P25" i="1"/>
  <c r="P292" i="1"/>
  <c r="M261" i="1"/>
  <c r="U261" i="1" s="1"/>
  <c r="AC261" i="1" s="1"/>
  <c r="AK261" i="1" s="1"/>
  <c r="AS261" i="1" s="1"/>
  <c r="BA261" i="1" s="1"/>
  <c r="P323" i="1"/>
  <c r="P302" i="1"/>
  <c r="P304" i="1"/>
  <c r="P282" i="1"/>
  <c r="P255" i="1"/>
  <c r="P254" i="1"/>
  <c r="P242" i="1"/>
  <c r="P233" i="1"/>
  <c r="P223" i="1"/>
  <c r="P195" i="1"/>
  <c r="P194" i="1"/>
  <c r="P185" i="1"/>
  <c r="P178" i="1"/>
  <c r="P11" i="1"/>
  <c r="M341" i="1"/>
  <c r="H347" i="1"/>
  <c r="I281" i="1"/>
  <c r="H36" i="1"/>
  <c r="H45" i="1"/>
  <c r="G57" i="1"/>
  <c r="L63" i="1"/>
  <c r="L72" i="1"/>
  <c r="H135" i="1"/>
  <c r="H257" i="1"/>
  <c r="G281" i="1"/>
  <c r="H307" i="1"/>
  <c r="L54" i="1"/>
  <c r="H81" i="1"/>
  <c r="L90" i="1"/>
  <c r="H153" i="1"/>
  <c r="J311" i="1"/>
  <c r="H171" i="1"/>
  <c r="H27" i="1"/>
  <c r="J30" i="1"/>
  <c r="J39" i="1"/>
  <c r="L117" i="1"/>
  <c r="L126" i="1"/>
  <c r="H144" i="1"/>
  <c r="H189" i="1"/>
  <c r="J241" i="1"/>
  <c r="H197" i="1"/>
  <c r="H487" i="1" s="1"/>
  <c r="T487" i="1"/>
  <c r="G192" i="1"/>
  <c r="G241" i="1"/>
  <c r="E192" i="1"/>
  <c r="K192" i="1"/>
  <c r="H217" i="1"/>
  <c r="G216" i="1"/>
  <c r="G201" i="1" s="1"/>
  <c r="H227" i="1"/>
  <c r="E221" i="1"/>
  <c r="P309" i="1"/>
  <c r="G311" i="1"/>
  <c r="H317" i="1"/>
  <c r="P293" i="1"/>
  <c r="O371" i="1"/>
  <c r="P14" i="1"/>
  <c r="R366" i="1"/>
  <c r="P103" i="1"/>
  <c r="P157" i="1"/>
  <c r="P175" i="1"/>
  <c r="S488" i="1"/>
  <c r="P211" i="1"/>
  <c r="K221" i="1"/>
  <c r="F489" i="1"/>
  <c r="F241" i="1"/>
  <c r="M343" i="1"/>
  <c r="P313" i="1"/>
  <c r="F311" i="1"/>
  <c r="R357" i="1"/>
  <c r="P264" i="1"/>
  <c r="H341" i="1"/>
  <c r="H375" i="1"/>
  <c r="G370" i="1"/>
  <c r="K357" i="1"/>
  <c r="P24" i="1"/>
  <c r="H469" i="1"/>
  <c r="H470" i="1"/>
  <c r="H471" i="1"/>
  <c r="H472" i="1"/>
  <c r="G66" i="1"/>
  <c r="P78" i="1"/>
  <c r="P88" i="1"/>
  <c r="P94" i="1"/>
  <c r="P115" i="1"/>
  <c r="P122" i="1"/>
  <c r="P128" i="1"/>
  <c r="L135" i="1"/>
  <c r="G138" i="1"/>
  <c r="T481" i="1"/>
  <c r="L144" i="1"/>
  <c r="P186" i="1"/>
  <c r="P196" i="1"/>
  <c r="L199" i="1"/>
  <c r="P215" i="1"/>
  <c r="P235" i="1"/>
  <c r="E366" i="1"/>
  <c r="K366" i="1"/>
  <c r="Q366" i="1"/>
  <c r="P305" i="1"/>
  <c r="P262" i="1"/>
  <c r="P222" i="1"/>
  <c r="F281" i="1"/>
  <c r="P184" i="1"/>
  <c r="I488" i="1"/>
  <c r="P209" i="1"/>
  <c r="P224" i="1"/>
  <c r="J221" i="1"/>
  <c r="H228" i="1"/>
  <c r="P232" i="1"/>
  <c r="E489" i="1"/>
  <c r="E241" i="1"/>
  <c r="M241" i="1" s="1"/>
  <c r="P324" i="1"/>
  <c r="N261" i="1"/>
  <c r="V261" i="1" s="1"/>
  <c r="AD261" i="1" s="1"/>
  <c r="AL261" i="1" s="1"/>
  <c r="AT261" i="1" s="1"/>
  <c r="BB261" i="1" s="1"/>
  <c r="L261" i="1"/>
  <c r="P270" i="1"/>
  <c r="P40" i="1"/>
  <c r="P49" i="1"/>
  <c r="P58" i="1"/>
  <c r="P67" i="1"/>
  <c r="H71" i="1"/>
  <c r="T473" i="1"/>
  <c r="H90" i="1"/>
  <c r="J366" i="1"/>
  <c r="Q357" i="1"/>
  <c r="P219" i="1"/>
  <c r="H256" i="1"/>
  <c r="G251" i="1"/>
  <c r="H110" i="1"/>
  <c r="G366" i="1"/>
  <c r="P112" i="1"/>
  <c r="O481" i="1"/>
  <c r="J487" i="1"/>
  <c r="L197" i="1"/>
  <c r="L487" i="1" s="1"/>
  <c r="J192" i="1"/>
  <c r="N203" i="1"/>
  <c r="V203" i="1" s="1"/>
  <c r="P225" i="1"/>
  <c r="H237" i="1"/>
  <c r="E231" i="1"/>
  <c r="O345" i="1"/>
  <c r="K241" i="1"/>
  <c r="N345" i="1"/>
  <c r="P295" i="1"/>
  <c r="F321" i="1"/>
  <c r="O469" i="1"/>
  <c r="L37" i="1"/>
  <c r="O470" i="1"/>
  <c r="O471" i="1"/>
  <c r="O472" i="1"/>
  <c r="E66" i="1"/>
  <c r="K66" i="1"/>
  <c r="E138" i="1"/>
  <c r="P158" i="1"/>
  <c r="L162" i="1"/>
  <c r="P176" i="1"/>
  <c r="P130" i="1"/>
  <c r="S366" i="1"/>
  <c r="I487" i="1"/>
  <c r="I192" i="1"/>
  <c r="G488" i="1"/>
  <c r="L237" i="1"/>
  <c r="K231" i="1"/>
  <c r="I251" i="1"/>
  <c r="G321" i="1"/>
  <c r="H327" i="1"/>
  <c r="P12" i="1"/>
  <c r="N469" i="1"/>
  <c r="N470" i="1"/>
  <c r="N471" i="1"/>
  <c r="N472" i="1"/>
  <c r="J66" i="1"/>
  <c r="L71" i="1"/>
  <c r="L473" i="1" s="1"/>
  <c r="P141" i="1"/>
  <c r="P150" i="1"/>
  <c r="P168" i="1"/>
  <c r="L189" i="1"/>
  <c r="P206" i="1"/>
  <c r="I357" i="1"/>
  <c r="P253" i="1"/>
  <c r="F301" i="1"/>
  <c r="P319" i="1"/>
  <c r="P322" i="1"/>
  <c r="H271" i="1"/>
  <c r="F370" i="1"/>
  <c r="N371" i="1"/>
  <c r="N370" i="1" s="1"/>
  <c r="O261" i="1"/>
  <c r="W261" i="1" s="1"/>
  <c r="AE261" i="1" s="1"/>
  <c r="AM261" i="1" s="1"/>
  <c r="AU261" i="1" s="1"/>
  <c r="BC261" i="1" s="1"/>
  <c r="I221" i="1"/>
  <c r="I366" i="1"/>
  <c r="J281" i="1"/>
  <c r="O341" i="1"/>
  <c r="M345" i="1"/>
  <c r="N481" i="1"/>
  <c r="P234" i="1"/>
  <c r="P252" i="1"/>
  <c r="N347" i="1"/>
  <c r="H343" i="1"/>
  <c r="H345" i="1"/>
  <c r="S370" i="1"/>
  <c r="O343" i="1"/>
  <c r="I311" i="1"/>
  <c r="M311" i="1" s="1"/>
  <c r="M481" i="1"/>
  <c r="L218" i="1"/>
  <c r="N343" i="1"/>
  <c r="M347" i="1"/>
  <c r="G357" i="1"/>
  <c r="S357" i="1"/>
  <c r="H328" i="1"/>
  <c r="K291" i="1"/>
  <c r="N341" i="1"/>
  <c r="O347" i="1"/>
  <c r="H371" i="1"/>
  <c r="G291" i="1"/>
  <c r="H291" i="1" s="1"/>
  <c r="AN343" i="1" l="1"/>
  <c r="BD343" i="1"/>
  <c r="BA489" i="1"/>
  <c r="BD347" i="1"/>
  <c r="BB366" i="1"/>
  <c r="BB489" i="1"/>
  <c r="AV329" i="1"/>
  <c r="BA329" i="1"/>
  <c r="BD329" i="1" s="1"/>
  <c r="BD322" i="1"/>
  <c r="BC341" i="1"/>
  <c r="BA340" i="1"/>
  <c r="BA492" i="1"/>
  <c r="BC366" i="1"/>
  <c r="BD261" i="1"/>
  <c r="AT345" i="1"/>
  <c r="AT340" i="1" s="1"/>
  <c r="AV141" i="1"/>
  <c r="AV481" i="1" s="1"/>
  <c r="AS481" i="1"/>
  <c r="AS492" i="1"/>
  <c r="AS363" i="1"/>
  <c r="AS356" i="1" s="1"/>
  <c r="AV234" i="1"/>
  <c r="AU345" i="1"/>
  <c r="AV224" i="1"/>
  <c r="AV223" i="1"/>
  <c r="AV229" i="1"/>
  <c r="AU366" i="1"/>
  <c r="AT363" i="1"/>
  <c r="AT356" i="1" s="1"/>
  <c r="AT489" i="1"/>
  <c r="AT490" i="1" s="1"/>
  <c r="AU343" i="1"/>
  <c r="AS489" i="1"/>
  <c r="AV235" i="1"/>
  <c r="AU347" i="1"/>
  <c r="AV225" i="1"/>
  <c r="AS340" i="1"/>
  <c r="AV232" i="1"/>
  <c r="AU341" i="1"/>
  <c r="AV341" i="1" s="1"/>
  <c r="AT492" i="1"/>
  <c r="AU489" i="1"/>
  <c r="AU490" i="1" s="1"/>
  <c r="AV222" i="1"/>
  <c r="AV261" i="1"/>
  <c r="E220" i="1"/>
  <c r="AN345" i="1"/>
  <c r="AN261" i="1"/>
  <c r="AN366" i="1"/>
  <c r="AM363" i="1"/>
  <c r="AN341" i="1"/>
  <c r="AM489" i="1"/>
  <c r="AK489" i="1"/>
  <c r="AN347" i="1"/>
  <c r="AL363" i="1"/>
  <c r="AL489" i="1"/>
  <c r="AF261" i="1"/>
  <c r="AF472" i="1"/>
  <c r="AF475" i="1"/>
  <c r="AF484" i="1"/>
  <c r="AF485" i="1"/>
  <c r="AC201" i="1"/>
  <c r="AC488" i="1"/>
  <c r="AC351" i="1"/>
  <c r="AF373" i="1"/>
  <c r="AD371" i="1"/>
  <c r="AD370" i="1" s="1"/>
  <c r="AC363" i="1"/>
  <c r="AF483" i="1"/>
  <c r="AF480" i="1"/>
  <c r="AF482" i="1"/>
  <c r="AC371" i="1"/>
  <c r="AC370" i="1" s="1"/>
  <c r="AE365" i="1"/>
  <c r="AF216" i="1"/>
  <c r="AF487" i="1"/>
  <c r="AF347" i="1"/>
  <c r="AD270" i="1"/>
  <c r="X294" i="1"/>
  <c r="AE294" i="1"/>
  <c r="AF372" i="1"/>
  <c r="AE371" i="1"/>
  <c r="AF467" i="1"/>
  <c r="AF219" i="1"/>
  <c r="AF473" i="1"/>
  <c r="X212" i="1"/>
  <c r="X292" i="1"/>
  <c r="AE292" i="1"/>
  <c r="AC489" i="1"/>
  <c r="AF343" i="1"/>
  <c r="AE351" i="1"/>
  <c r="AE488" i="1"/>
  <c r="AE201" i="1"/>
  <c r="AF470" i="1"/>
  <c r="AF486" i="1"/>
  <c r="AE366" i="1"/>
  <c r="AF376" i="1"/>
  <c r="AF478" i="1"/>
  <c r="AF468" i="1"/>
  <c r="AF471" i="1"/>
  <c r="AF477" i="1"/>
  <c r="AF481" i="1"/>
  <c r="AF212" i="1"/>
  <c r="AD363" i="1"/>
  <c r="AF479" i="1"/>
  <c r="V202" i="1"/>
  <c r="V201" i="1" s="1"/>
  <c r="AD203" i="1"/>
  <c r="AF374" i="1"/>
  <c r="AF378" i="1"/>
  <c r="V351" i="1"/>
  <c r="X469" i="1"/>
  <c r="V371" i="1"/>
  <c r="V370" i="1" s="1"/>
  <c r="P481" i="1"/>
  <c r="X270" i="1"/>
  <c r="W202" i="1"/>
  <c r="W351" i="1" s="1"/>
  <c r="X372" i="1"/>
  <c r="L351" i="1"/>
  <c r="X373" i="1"/>
  <c r="X376" i="1"/>
  <c r="U57" i="1"/>
  <c r="AC57" i="1" s="1"/>
  <c r="AK57" i="1" s="1"/>
  <c r="AS57" i="1" s="1"/>
  <c r="BA57" i="1" s="1"/>
  <c r="U311" i="1"/>
  <c r="AC311" i="1" s="1"/>
  <c r="AK311" i="1" s="1"/>
  <c r="AS311" i="1" s="1"/>
  <c r="BA311" i="1" s="1"/>
  <c r="X261" i="1"/>
  <c r="U371" i="1"/>
  <c r="U370" i="1" s="1"/>
  <c r="X347" i="1"/>
  <c r="U241" i="1"/>
  <c r="AC241" i="1" s="1"/>
  <c r="AK241" i="1" s="1"/>
  <c r="AS241" i="1" s="1"/>
  <c r="BA241" i="1" s="1"/>
  <c r="X471" i="1"/>
  <c r="U201" i="1"/>
  <c r="U488" i="1"/>
  <c r="W341" i="1"/>
  <c r="X472" i="1"/>
  <c r="X481" i="1"/>
  <c r="X470" i="1"/>
  <c r="X378" i="1"/>
  <c r="W371" i="1"/>
  <c r="X343" i="1"/>
  <c r="V488" i="1"/>
  <c r="W365" i="1"/>
  <c r="X216" i="1"/>
  <c r="X203" i="1"/>
  <c r="X345" i="1"/>
  <c r="X374" i="1"/>
  <c r="O138" i="1"/>
  <c r="W138" i="1" s="1"/>
  <c r="AE138" i="1" s="1"/>
  <c r="AM138" i="1" s="1"/>
  <c r="AU138" i="1" s="1"/>
  <c r="BC138" i="1" s="1"/>
  <c r="L138" i="1"/>
  <c r="I365" i="1"/>
  <c r="I201" i="1"/>
  <c r="N202" i="1"/>
  <c r="N351" i="1" s="1"/>
  <c r="P212" i="1"/>
  <c r="H221" i="1"/>
  <c r="N231" i="1"/>
  <c r="V231" i="1" s="1"/>
  <c r="AD231" i="1" s="1"/>
  <c r="AL231" i="1" s="1"/>
  <c r="AT231" i="1" s="1"/>
  <c r="BB231" i="1" s="1"/>
  <c r="L216" i="1"/>
  <c r="P470" i="1"/>
  <c r="M488" i="1"/>
  <c r="M66" i="1"/>
  <c r="U66" i="1" s="1"/>
  <c r="AC66" i="1" s="1"/>
  <c r="AK66" i="1" s="1"/>
  <c r="AS66" i="1" s="1"/>
  <c r="BA66" i="1" s="1"/>
  <c r="P472" i="1"/>
  <c r="P469" i="1"/>
  <c r="N57" i="1"/>
  <c r="V57" i="1" s="1"/>
  <c r="AD57" i="1" s="1"/>
  <c r="AL57" i="1" s="1"/>
  <c r="AT57" i="1" s="1"/>
  <c r="BB57" i="1" s="1"/>
  <c r="M39" i="1"/>
  <c r="U39" i="1" s="1"/>
  <c r="AC39" i="1" s="1"/>
  <c r="AK39" i="1" s="1"/>
  <c r="AS39" i="1" s="1"/>
  <c r="BA39" i="1" s="1"/>
  <c r="M231" i="1"/>
  <c r="U231" i="1" s="1"/>
  <c r="AC231" i="1" s="1"/>
  <c r="AK231" i="1" s="1"/>
  <c r="AS231" i="1" s="1"/>
  <c r="BA231" i="1" s="1"/>
  <c r="N30" i="1"/>
  <c r="V30" i="1" s="1"/>
  <c r="AD30" i="1" s="1"/>
  <c r="AL30" i="1" s="1"/>
  <c r="AT30" i="1" s="1"/>
  <c r="BB30" i="1" s="1"/>
  <c r="M138" i="1"/>
  <c r="U138" i="1" s="1"/>
  <c r="AC138" i="1" s="1"/>
  <c r="AK138" i="1" s="1"/>
  <c r="AS138" i="1" s="1"/>
  <c r="BA138" i="1" s="1"/>
  <c r="N321" i="1"/>
  <c r="V321" i="1" s="1"/>
  <c r="AD321" i="1" s="1"/>
  <c r="AL321" i="1" s="1"/>
  <c r="AT321" i="1" s="1"/>
  <c r="BB321" i="1" s="1"/>
  <c r="O57" i="1"/>
  <c r="W57" i="1" s="1"/>
  <c r="AE57" i="1" s="1"/>
  <c r="AM57" i="1" s="1"/>
  <c r="AU57" i="1" s="1"/>
  <c r="BC57" i="1" s="1"/>
  <c r="N251" i="1"/>
  <c r="V251" i="1" s="1"/>
  <c r="AD251" i="1" s="1"/>
  <c r="AL251" i="1" s="1"/>
  <c r="AT251" i="1" s="1"/>
  <c r="BB251" i="1" s="1"/>
  <c r="M281" i="1"/>
  <c r="U281" i="1" s="1"/>
  <c r="AC281" i="1" s="1"/>
  <c r="AK281" i="1" s="1"/>
  <c r="AS281" i="1" s="1"/>
  <c r="BA281" i="1" s="1"/>
  <c r="N138" i="1"/>
  <c r="V138" i="1" s="1"/>
  <c r="AD138" i="1" s="1"/>
  <c r="AL138" i="1" s="1"/>
  <c r="AT138" i="1" s="1"/>
  <c r="BB138" i="1" s="1"/>
  <c r="L57" i="1"/>
  <c r="O281" i="1"/>
  <c r="W281" i="1" s="1"/>
  <c r="AE281" i="1" s="1"/>
  <c r="AM281" i="1" s="1"/>
  <c r="AU281" i="1" s="1"/>
  <c r="BC281" i="1" s="1"/>
  <c r="H366" i="1"/>
  <c r="T366" i="1"/>
  <c r="H30" i="1"/>
  <c r="L321" i="1"/>
  <c r="H39" i="1"/>
  <c r="H251" i="1"/>
  <c r="N39" i="1"/>
  <c r="V39" i="1" s="1"/>
  <c r="AD39" i="1" s="1"/>
  <c r="AL39" i="1" s="1"/>
  <c r="AT39" i="1" s="1"/>
  <c r="BB39" i="1" s="1"/>
  <c r="O311" i="1"/>
  <c r="W311" i="1" s="1"/>
  <c r="AE311" i="1" s="1"/>
  <c r="AM311" i="1" s="1"/>
  <c r="AU311" i="1" s="1"/>
  <c r="BC311" i="1" s="1"/>
  <c r="O30" i="1"/>
  <c r="W30" i="1" s="1"/>
  <c r="AE30" i="1" s="1"/>
  <c r="AM30" i="1" s="1"/>
  <c r="AU30" i="1" s="1"/>
  <c r="BC30" i="1" s="1"/>
  <c r="M30" i="1"/>
  <c r="U30" i="1" s="1"/>
  <c r="AC30" i="1" s="1"/>
  <c r="AK30" i="1" s="1"/>
  <c r="AS30" i="1" s="1"/>
  <c r="BA30" i="1" s="1"/>
  <c r="L30" i="1"/>
  <c r="M321" i="1"/>
  <c r="U321" i="1" s="1"/>
  <c r="AC321" i="1" s="1"/>
  <c r="AK321" i="1" s="1"/>
  <c r="AS321" i="1" s="1"/>
  <c r="BA321" i="1" s="1"/>
  <c r="M251" i="1"/>
  <c r="U251" i="1" s="1"/>
  <c r="AC251" i="1" s="1"/>
  <c r="AK251" i="1" s="1"/>
  <c r="AS251" i="1" s="1"/>
  <c r="BA251" i="1" s="1"/>
  <c r="N311" i="1"/>
  <c r="V311" i="1" s="1"/>
  <c r="AD311" i="1" s="1"/>
  <c r="AL311" i="1" s="1"/>
  <c r="AT311" i="1" s="1"/>
  <c r="BB311" i="1" s="1"/>
  <c r="O39" i="1"/>
  <c r="W39" i="1" s="1"/>
  <c r="AE39" i="1" s="1"/>
  <c r="AM39" i="1" s="1"/>
  <c r="AU39" i="1" s="1"/>
  <c r="BC39" i="1" s="1"/>
  <c r="L39" i="1"/>
  <c r="N281" i="1"/>
  <c r="V281" i="1" s="1"/>
  <c r="AD281" i="1" s="1"/>
  <c r="AL281" i="1" s="1"/>
  <c r="AT281" i="1" s="1"/>
  <c r="BB281" i="1" s="1"/>
  <c r="N192" i="1"/>
  <c r="V192" i="1" s="1"/>
  <c r="AD192" i="1" s="1"/>
  <c r="AL192" i="1" s="1"/>
  <c r="AT192" i="1" s="1"/>
  <c r="BB192" i="1" s="1"/>
  <c r="H281" i="1"/>
  <c r="N66" i="1"/>
  <c r="V66" i="1" s="1"/>
  <c r="AD66" i="1" s="1"/>
  <c r="AL66" i="1" s="1"/>
  <c r="AT66" i="1" s="1"/>
  <c r="BB66" i="1" s="1"/>
  <c r="O192" i="1"/>
  <c r="W192" i="1" s="1"/>
  <c r="AE192" i="1" s="1"/>
  <c r="AM192" i="1" s="1"/>
  <c r="AU192" i="1" s="1"/>
  <c r="BC192" i="1" s="1"/>
  <c r="H57" i="1"/>
  <c r="P471" i="1"/>
  <c r="H192" i="1"/>
  <c r="P343" i="1"/>
  <c r="H301" i="1"/>
  <c r="M192" i="1"/>
  <c r="U192" i="1" s="1"/>
  <c r="AC192" i="1" s="1"/>
  <c r="AK192" i="1" s="1"/>
  <c r="AS192" i="1" s="1"/>
  <c r="BA192" i="1" s="1"/>
  <c r="F220" i="1"/>
  <c r="H321" i="1"/>
  <c r="O251" i="1"/>
  <c r="W251" i="1" s="1"/>
  <c r="AE251" i="1" s="1"/>
  <c r="AM251" i="1" s="1"/>
  <c r="AU251" i="1" s="1"/>
  <c r="BC251" i="1" s="1"/>
  <c r="N241" i="1"/>
  <c r="V241" i="1" s="1"/>
  <c r="AD241" i="1" s="1"/>
  <c r="AL241" i="1" s="1"/>
  <c r="AT241" i="1" s="1"/>
  <c r="BB241" i="1" s="1"/>
  <c r="P341" i="1"/>
  <c r="M221" i="1"/>
  <c r="U221" i="1" s="1"/>
  <c r="AC221" i="1" s="1"/>
  <c r="AK221" i="1" s="1"/>
  <c r="AS221" i="1" s="1"/>
  <c r="BA221" i="1" s="1"/>
  <c r="Q365" i="1"/>
  <c r="O66" i="1"/>
  <c r="W66" i="1" s="1"/>
  <c r="AE66" i="1" s="1"/>
  <c r="AM66" i="1" s="1"/>
  <c r="AU66" i="1" s="1"/>
  <c r="BC66" i="1" s="1"/>
  <c r="L66" i="1"/>
  <c r="L241" i="1"/>
  <c r="O241" i="1"/>
  <c r="W241" i="1" s="1"/>
  <c r="AE241" i="1" s="1"/>
  <c r="AM241" i="1" s="1"/>
  <c r="AU241" i="1" s="1"/>
  <c r="BC241" i="1" s="1"/>
  <c r="H370" i="1"/>
  <c r="P347" i="1"/>
  <c r="L281" i="1"/>
  <c r="L366" i="1"/>
  <c r="G220" i="1"/>
  <c r="H66" i="1"/>
  <c r="T357" i="1"/>
  <c r="L231" i="1"/>
  <c r="O231" i="1"/>
  <c r="W231" i="1" s="1"/>
  <c r="AE231" i="1" s="1"/>
  <c r="AM231" i="1" s="1"/>
  <c r="AU231" i="1" s="1"/>
  <c r="BC231" i="1" s="1"/>
  <c r="H201" i="1"/>
  <c r="J488" i="1"/>
  <c r="L488" i="1"/>
  <c r="O370" i="1"/>
  <c r="P371" i="1"/>
  <c r="G365" i="1"/>
  <c r="H216" i="1"/>
  <c r="O488" i="1"/>
  <c r="P203" i="1"/>
  <c r="O221" i="1"/>
  <c r="W221" i="1" s="1"/>
  <c r="AE221" i="1" s="1"/>
  <c r="AM221" i="1" s="1"/>
  <c r="AU221" i="1" s="1"/>
  <c r="BC221" i="1" s="1"/>
  <c r="L221" i="1"/>
  <c r="H473" i="1"/>
  <c r="H311" i="1"/>
  <c r="H241" i="1"/>
  <c r="P261" i="1"/>
  <c r="S365" i="1"/>
  <c r="G489" i="1"/>
  <c r="P345" i="1"/>
  <c r="L192" i="1"/>
  <c r="H231" i="1"/>
  <c r="N221" i="1"/>
  <c r="V221" i="1" s="1"/>
  <c r="AD221" i="1" s="1"/>
  <c r="AL221" i="1" s="1"/>
  <c r="AT221" i="1" s="1"/>
  <c r="BB221" i="1" s="1"/>
  <c r="L291" i="1"/>
  <c r="O291" i="1"/>
  <c r="P291" i="1" s="1"/>
  <c r="H351" i="1"/>
  <c r="L251" i="1"/>
  <c r="L311" i="1"/>
  <c r="H138" i="1"/>
  <c r="O321" i="1"/>
  <c r="W321" i="1" s="1"/>
  <c r="AE321" i="1" s="1"/>
  <c r="AM321" i="1" s="1"/>
  <c r="AU321" i="1" s="1"/>
  <c r="BC321" i="1" s="1"/>
  <c r="BD311" i="1" l="1"/>
  <c r="BC492" i="1"/>
  <c r="BC340" i="1"/>
  <c r="BD341" i="1"/>
  <c r="BC489" i="1"/>
  <c r="BC490" i="1" s="1"/>
  <c r="BB363" i="1"/>
  <c r="BB356" i="1" s="1"/>
  <c r="BC363" i="1"/>
  <c r="BA490" i="1"/>
  <c r="BA493" i="1" s="1"/>
  <c r="BA366" i="1"/>
  <c r="BD57" i="1"/>
  <c r="BD66" i="1"/>
  <c r="BD251" i="1"/>
  <c r="BD192" i="1"/>
  <c r="BD30" i="1"/>
  <c r="BD241" i="1"/>
  <c r="BD39" i="1"/>
  <c r="BD138" i="1"/>
  <c r="BD281" i="1"/>
  <c r="BD321" i="1"/>
  <c r="BD221" i="1"/>
  <c r="BD231" i="1"/>
  <c r="AV231" i="1"/>
  <c r="AV138" i="1"/>
  <c r="AV241" i="1"/>
  <c r="AV39" i="1"/>
  <c r="AT493" i="1"/>
  <c r="AV489" i="1"/>
  <c r="AV490" i="1" s="1"/>
  <c r="AS490" i="1"/>
  <c r="AS493" i="1" s="1"/>
  <c r="AT368" i="1"/>
  <c r="AT379" i="1" s="1"/>
  <c r="AS368" i="1"/>
  <c r="AV345" i="1"/>
  <c r="AV366" i="1"/>
  <c r="AU363" i="1"/>
  <c r="AV343" i="1"/>
  <c r="AU492" i="1"/>
  <c r="AU493" i="1" s="1"/>
  <c r="AU340" i="1"/>
  <c r="AV347" i="1"/>
  <c r="AV281" i="1"/>
  <c r="AV192" i="1"/>
  <c r="AV251" i="1"/>
  <c r="AV66" i="1"/>
  <c r="AV311" i="1"/>
  <c r="AV321" i="1"/>
  <c r="AV221" i="1"/>
  <c r="AV57" i="1"/>
  <c r="AV30" i="1"/>
  <c r="AN231" i="1"/>
  <c r="AN241" i="1"/>
  <c r="AN66" i="1"/>
  <c r="AN192" i="1"/>
  <c r="AN321" i="1"/>
  <c r="AN489" i="1"/>
  <c r="AN311" i="1"/>
  <c r="AN39" i="1"/>
  <c r="AN281" i="1"/>
  <c r="AN57" i="1"/>
  <c r="AN30" i="1"/>
  <c r="AN221" i="1"/>
  <c r="AN251" i="1"/>
  <c r="AN138" i="1"/>
  <c r="AF231" i="1"/>
  <c r="AF39" i="1"/>
  <c r="AF241" i="1"/>
  <c r="AF281" i="1"/>
  <c r="AF251" i="1"/>
  <c r="AF365" i="1"/>
  <c r="AE363" i="1"/>
  <c r="W201" i="1"/>
  <c r="AF294" i="1"/>
  <c r="AE345" i="1"/>
  <c r="AF366" i="1"/>
  <c r="AF57" i="1"/>
  <c r="AF371" i="1"/>
  <c r="AE370" i="1"/>
  <c r="AF270" i="1"/>
  <c r="AD202" i="1"/>
  <c r="AF203" i="1"/>
  <c r="AF292" i="1"/>
  <c r="AE341" i="1"/>
  <c r="AF66" i="1"/>
  <c r="AF192" i="1"/>
  <c r="AF30" i="1"/>
  <c r="AF321" i="1"/>
  <c r="AF221" i="1"/>
  <c r="AF311" i="1"/>
  <c r="AF138" i="1"/>
  <c r="W488" i="1"/>
  <c r="X351" i="1"/>
  <c r="X202" i="1"/>
  <c r="X488" i="1" s="1"/>
  <c r="X321" i="1"/>
  <c r="L201" i="1"/>
  <c r="P351" i="1"/>
  <c r="W291" i="1"/>
  <c r="X57" i="1"/>
  <c r="X281" i="1"/>
  <c r="X138" i="1"/>
  <c r="X311" i="1"/>
  <c r="X231" i="1"/>
  <c r="X39" i="1"/>
  <c r="X241" i="1"/>
  <c r="X66" i="1"/>
  <c r="X221" i="1"/>
  <c r="X251" i="1"/>
  <c r="X30" i="1"/>
  <c r="X341" i="1"/>
  <c r="X365" i="1"/>
  <c r="X371" i="1"/>
  <c r="W370" i="1"/>
  <c r="X192" i="1"/>
  <c r="L365" i="1"/>
  <c r="P202" i="1"/>
  <c r="P488" i="1" s="1"/>
  <c r="P138" i="1"/>
  <c r="P57" i="1"/>
  <c r="P311" i="1"/>
  <c r="P39" i="1"/>
  <c r="P30" i="1"/>
  <c r="P251" i="1"/>
  <c r="P281" i="1"/>
  <c r="P192" i="1"/>
  <c r="P66" i="1"/>
  <c r="H489" i="1"/>
  <c r="N488" i="1"/>
  <c r="P370" i="1"/>
  <c r="P231" i="1"/>
  <c r="P321" i="1"/>
  <c r="P221" i="1"/>
  <c r="H365" i="1"/>
  <c r="T365" i="1"/>
  <c r="H220" i="1"/>
  <c r="P241" i="1"/>
  <c r="BC493" i="1" l="1"/>
  <c r="BD489" i="1"/>
  <c r="BC356" i="1"/>
  <c r="BA363" i="1"/>
  <c r="BA356" i="1" s="1"/>
  <c r="BA368" i="1" s="1"/>
  <c r="BA379" i="1" s="1"/>
  <c r="BD366" i="1"/>
  <c r="AV492" i="1"/>
  <c r="AV493" i="1" s="1"/>
  <c r="AV340" i="1"/>
  <c r="AU356" i="1"/>
  <c r="AV363" i="1"/>
  <c r="AS379" i="1"/>
  <c r="X201" i="1"/>
  <c r="AF345" i="1"/>
  <c r="AD489" i="1"/>
  <c r="AE489" i="1"/>
  <c r="AF370" i="1"/>
  <c r="AF341" i="1"/>
  <c r="AD351" i="1"/>
  <c r="AD201" i="1"/>
  <c r="AD488" i="1"/>
  <c r="AF202" i="1"/>
  <c r="AF488" i="1" s="1"/>
  <c r="AF363" i="1"/>
  <c r="X291" i="1"/>
  <c r="AE291" i="1"/>
  <c r="AM291" i="1" s="1"/>
  <c r="AU291" i="1" s="1"/>
  <c r="BC291" i="1" s="1"/>
  <c r="X370" i="1"/>
  <c r="BD356" i="1" l="1"/>
  <c r="BC368" i="1"/>
  <c r="BD363" i="1"/>
  <c r="BD291" i="1"/>
  <c r="AV356" i="1"/>
  <c r="AU368" i="1"/>
  <c r="AV291" i="1"/>
  <c r="AN291" i="1"/>
  <c r="AF201" i="1"/>
  <c r="AF351" i="1"/>
  <c r="AF489" i="1"/>
  <c r="AF291" i="1"/>
  <c r="BC379" i="1" l="1"/>
  <c r="AU379" i="1"/>
  <c r="AV368" i="1"/>
  <c r="J357" i="1"/>
  <c r="L16" i="1"/>
  <c r="H16" i="1"/>
  <c r="F357" i="1"/>
  <c r="AV379" i="1" l="1"/>
  <c r="L357" i="1"/>
  <c r="H357" i="1"/>
  <c r="E334" i="1" l="1"/>
  <c r="F334" i="1"/>
  <c r="E367" i="1" l="1"/>
  <c r="F367" i="1"/>
  <c r="G334" i="1"/>
  <c r="H336" i="1"/>
  <c r="E363" i="1" l="1"/>
  <c r="F363" i="1"/>
  <c r="H334" i="1"/>
  <c r="G367" i="1"/>
  <c r="H367" i="1" l="1"/>
  <c r="G363" i="1"/>
  <c r="H363" i="1" l="1"/>
  <c r="E331" i="1" l="1"/>
  <c r="F331" i="1" l="1"/>
  <c r="H333" i="1" l="1"/>
  <c r="G331" i="1"/>
  <c r="H331" i="1" l="1"/>
  <c r="G352" i="1"/>
  <c r="H352" i="1" l="1"/>
  <c r="L350" i="1" l="1"/>
  <c r="H350" i="1"/>
  <c r="T350" i="1"/>
  <c r="P350" i="1" l="1"/>
  <c r="Q370" i="1" l="1"/>
  <c r="T370" i="1" l="1"/>
  <c r="O366" i="1" l="1"/>
  <c r="M366" i="1"/>
  <c r="O216" i="1" l="1"/>
  <c r="M216" i="1"/>
  <c r="N216" i="1" l="1"/>
  <c r="P216" i="1" s="1"/>
  <c r="P217" i="1"/>
  <c r="O365" i="1"/>
  <c r="O201" i="1"/>
  <c r="M365" i="1"/>
  <c r="M201" i="1"/>
  <c r="P218" i="1"/>
  <c r="N201" i="1" l="1"/>
  <c r="N365" i="1"/>
  <c r="P201" i="1" l="1"/>
  <c r="P365" i="1"/>
  <c r="X18" i="1" l="1"/>
  <c r="V366" i="1"/>
  <c r="P18" i="1"/>
  <c r="N366" i="1"/>
  <c r="X366" i="1" l="1"/>
  <c r="P366" i="1"/>
  <c r="Q367" i="1" l="1"/>
  <c r="R367" i="1"/>
  <c r="Q363" i="1" l="1"/>
  <c r="S367" i="1"/>
  <c r="R363" i="1"/>
  <c r="T367" i="1" l="1"/>
  <c r="S363" i="1"/>
  <c r="S352" i="1"/>
  <c r="T363" i="1" l="1"/>
  <c r="I334" i="1"/>
  <c r="K334" i="1" l="1"/>
  <c r="J331" i="1"/>
  <c r="I367" i="1"/>
  <c r="J334" i="1"/>
  <c r="V331" i="1" l="1"/>
  <c r="W331" i="1"/>
  <c r="O334" i="1"/>
  <c r="M334" i="1"/>
  <c r="L336" i="1"/>
  <c r="I363" i="1"/>
  <c r="K331" i="1"/>
  <c r="I331" i="1"/>
  <c r="K367" i="1"/>
  <c r="L334" i="1"/>
  <c r="P332" i="1"/>
  <c r="J367" i="1"/>
  <c r="N331" i="1"/>
  <c r="W352" i="1" l="1"/>
  <c r="W334" i="1"/>
  <c r="N334" i="1"/>
  <c r="M367" i="1"/>
  <c r="X332" i="1"/>
  <c r="O367" i="1"/>
  <c r="J363" i="1"/>
  <c r="L331" i="1"/>
  <c r="K352" i="1"/>
  <c r="O331" i="1"/>
  <c r="M331" i="1"/>
  <c r="L333" i="1"/>
  <c r="K363" i="1"/>
  <c r="L367" i="1"/>
  <c r="N367" i="1" l="1"/>
  <c r="M363" i="1"/>
  <c r="W367" i="1"/>
  <c r="V334" i="1"/>
  <c r="P334" i="1"/>
  <c r="P336" i="1"/>
  <c r="U334" i="1"/>
  <c r="P333" i="1"/>
  <c r="O363" i="1"/>
  <c r="L352" i="1"/>
  <c r="L363" i="1"/>
  <c r="P331" i="1"/>
  <c r="O352" i="1"/>
  <c r="P367" i="1" l="1"/>
  <c r="N363" i="1"/>
  <c r="W363" i="1"/>
  <c r="V367" i="1"/>
  <c r="X336" i="1"/>
  <c r="X334" i="1"/>
  <c r="U367" i="1"/>
  <c r="P352" i="1"/>
  <c r="P363" i="1" l="1"/>
  <c r="V363" i="1"/>
  <c r="X367" i="1"/>
  <c r="U363" i="1"/>
  <c r="X363" i="1" l="1"/>
  <c r="E48" i="1" l="1"/>
  <c r="F48" i="1"/>
  <c r="H55" i="1" l="1"/>
  <c r="G48" i="1"/>
  <c r="H48" i="1" s="1"/>
  <c r="H28" i="1"/>
  <c r="F360" i="1"/>
  <c r="G360" i="1"/>
  <c r="H17" i="1"/>
  <c r="E356" i="1" l="1"/>
  <c r="H360" i="1"/>
  <c r="G356" i="1"/>
  <c r="F356" i="1"/>
  <c r="H356" i="1" l="1"/>
  <c r="I48" i="1" l="1"/>
  <c r="M48" i="1" s="1"/>
  <c r="U48" i="1" l="1"/>
  <c r="AC48" i="1" s="1"/>
  <c r="AK48" i="1" s="1"/>
  <c r="AS48" i="1" s="1"/>
  <c r="BA48" i="1" s="1"/>
  <c r="S360" i="1"/>
  <c r="R360" i="1"/>
  <c r="Q360" i="1"/>
  <c r="Q356" i="1" l="1"/>
  <c r="R356" i="1"/>
  <c r="T360" i="1"/>
  <c r="S356" i="1"/>
  <c r="T356" i="1" l="1"/>
  <c r="J48" i="1" l="1"/>
  <c r="N48" i="1" s="1"/>
  <c r="V48" i="1" s="1"/>
  <c r="AD48" i="1" s="1"/>
  <c r="AL48" i="1" s="1"/>
  <c r="AT48" i="1" s="1"/>
  <c r="BB48" i="1" s="1"/>
  <c r="K48" i="1" l="1"/>
  <c r="L55" i="1"/>
  <c r="L28" i="1"/>
  <c r="L17" i="1"/>
  <c r="K360" i="1"/>
  <c r="I360" i="1"/>
  <c r="J360" i="1"/>
  <c r="L48" i="1" l="1"/>
  <c r="O48" i="1"/>
  <c r="I356" i="1"/>
  <c r="J356" i="1"/>
  <c r="L360" i="1"/>
  <c r="K356" i="1"/>
  <c r="W48" i="1" l="1"/>
  <c r="P48" i="1"/>
  <c r="L356" i="1"/>
  <c r="X48" i="1" l="1"/>
  <c r="AE48" i="1"/>
  <c r="AF48" i="1" l="1"/>
  <c r="AM48" i="1"/>
  <c r="AN48" i="1" l="1"/>
  <c r="AU48" i="1"/>
  <c r="T352" i="1"/>
  <c r="AV48" i="1" l="1"/>
  <c r="BC48" i="1"/>
  <c r="BD48" i="1" s="1"/>
  <c r="U331" i="1" l="1"/>
  <c r="X333" i="1"/>
  <c r="X331" i="1" l="1"/>
  <c r="X352" i="1" l="1"/>
  <c r="E93" i="1" l="1"/>
  <c r="E476" i="1"/>
  <c r="G120" i="1" l="1"/>
  <c r="G479" i="1"/>
  <c r="H125" i="1"/>
  <c r="H479" i="1" s="1"/>
  <c r="G147" i="1"/>
  <c r="G482" i="1"/>
  <c r="H152" i="1"/>
  <c r="H482" i="1" s="1"/>
  <c r="F93" i="1"/>
  <c r="F476" i="1"/>
  <c r="E478" i="1"/>
  <c r="E111" i="1"/>
  <c r="E129" i="1"/>
  <c r="E480" i="1"/>
  <c r="E483" i="1"/>
  <c r="E156" i="1"/>
  <c r="E485" i="1"/>
  <c r="E174" i="1"/>
  <c r="G468" i="1"/>
  <c r="H26" i="1"/>
  <c r="H468" i="1" s="1"/>
  <c r="G21" i="1"/>
  <c r="E468" i="1"/>
  <c r="E21" i="1"/>
  <c r="G93" i="1"/>
  <c r="H98" i="1"/>
  <c r="H476" i="1" s="1"/>
  <c r="G476" i="1"/>
  <c r="F111" i="1"/>
  <c r="F478" i="1"/>
  <c r="F480" i="1"/>
  <c r="F129" i="1"/>
  <c r="F483" i="1"/>
  <c r="F156" i="1"/>
  <c r="F485" i="1"/>
  <c r="F174" i="1"/>
  <c r="E467" i="1"/>
  <c r="E10" i="1"/>
  <c r="F467" i="1"/>
  <c r="F10" i="1"/>
  <c r="G477" i="1"/>
  <c r="H107" i="1"/>
  <c r="H477" i="1" s="1"/>
  <c r="G102" i="1"/>
  <c r="H170" i="1"/>
  <c r="H484" i="1" s="1"/>
  <c r="G484" i="1"/>
  <c r="G165" i="1"/>
  <c r="G486" i="1"/>
  <c r="H188" i="1"/>
  <c r="H486" i="1" s="1"/>
  <c r="G183" i="1"/>
  <c r="H15" i="1"/>
  <c r="G467" i="1"/>
  <c r="G10" i="1"/>
  <c r="F468" i="1"/>
  <c r="F21" i="1"/>
  <c r="G111" i="1"/>
  <c r="H116" i="1"/>
  <c r="H478" i="1" s="1"/>
  <c r="G478" i="1"/>
  <c r="G480" i="1"/>
  <c r="H134" i="1"/>
  <c r="H480" i="1" s="1"/>
  <c r="G129" i="1"/>
  <c r="G156" i="1"/>
  <c r="G483" i="1"/>
  <c r="H161" i="1"/>
  <c r="H483" i="1" s="1"/>
  <c r="G485" i="1"/>
  <c r="H179" i="1"/>
  <c r="H485" i="1" s="1"/>
  <c r="G174" i="1"/>
  <c r="E102" i="1"/>
  <c r="E477" i="1"/>
  <c r="E120" i="1"/>
  <c r="E479" i="1"/>
  <c r="E147" i="1"/>
  <c r="E482" i="1"/>
  <c r="E165" i="1"/>
  <c r="E484" i="1"/>
  <c r="E183" i="1"/>
  <c r="E486" i="1"/>
  <c r="G84" i="1"/>
  <c r="G475" i="1"/>
  <c r="F477" i="1"/>
  <c r="F102" i="1"/>
  <c r="F479" i="1"/>
  <c r="F120" i="1"/>
  <c r="F147" i="1"/>
  <c r="F482" i="1"/>
  <c r="F165" i="1"/>
  <c r="F484" i="1"/>
  <c r="F486" i="1"/>
  <c r="F183" i="1"/>
  <c r="H93" i="1" l="1"/>
  <c r="H183" i="1"/>
  <c r="H102" i="1"/>
  <c r="H174" i="1"/>
  <c r="H129" i="1"/>
  <c r="H156" i="1"/>
  <c r="H467" i="1"/>
  <c r="H147" i="1"/>
  <c r="H111" i="1"/>
  <c r="H120" i="1"/>
  <c r="H165" i="1"/>
  <c r="H21" i="1"/>
  <c r="H10" i="1"/>
  <c r="F475" i="1" l="1"/>
  <c r="F84" i="1"/>
  <c r="H89" i="1"/>
  <c r="E475" i="1"/>
  <c r="E84" i="1"/>
  <c r="H84" i="1" l="1"/>
  <c r="H475" i="1"/>
  <c r="R111" i="1" l="1"/>
  <c r="R478" i="1"/>
  <c r="Q111" i="1"/>
  <c r="Q478" i="1"/>
  <c r="T161" i="1"/>
  <c r="T483" i="1" s="1"/>
  <c r="S156" i="1"/>
  <c r="S483" i="1"/>
  <c r="R183" i="1"/>
  <c r="R486" i="1"/>
  <c r="Q84" i="1"/>
  <c r="Q475" i="1"/>
  <c r="Q102" i="1"/>
  <c r="Q477" i="1"/>
  <c r="R129" i="1"/>
  <c r="R480" i="1"/>
  <c r="R156" i="1"/>
  <c r="R483" i="1"/>
  <c r="R174" i="1"/>
  <c r="R485" i="1"/>
  <c r="Q10" i="1"/>
  <c r="Q467" i="1"/>
  <c r="R102" i="1"/>
  <c r="R477" i="1"/>
  <c r="Q120" i="1"/>
  <c r="Q479" i="1"/>
  <c r="T15" i="1"/>
  <c r="T467" i="1" s="1"/>
  <c r="S10" i="1"/>
  <c r="S467" i="1"/>
  <c r="S21" i="1"/>
  <c r="T26" i="1"/>
  <c r="T468" i="1" s="1"/>
  <c r="S468" i="1"/>
  <c r="T89" i="1"/>
  <c r="T475" i="1" s="1"/>
  <c r="S84" i="1"/>
  <c r="S475" i="1"/>
  <c r="Q129" i="1"/>
  <c r="Q480" i="1"/>
  <c r="T152" i="1"/>
  <c r="T482" i="1" s="1"/>
  <c r="S147" i="1"/>
  <c r="S482" i="1"/>
  <c r="Q156" i="1"/>
  <c r="Q483" i="1"/>
  <c r="T188" i="1"/>
  <c r="T486" i="1" s="1"/>
  <c r="S183" i="1"/>
  <c r="S486" i="1"/>
  <c r="Q21" i="1"/>
  <c r="Q468" i="1"/>
  <c r="Q147" i="1"/>
  <c r="Q482" i="1"/>
  <c r="Q174" i="1"/>
  <c r="Q485" i="1"/>
  <c r="R10" i="1"/>
  <c r="R467" i="1"/>
  <c r="R21" i="1"/>
  <c r="R468" i="1"/>
  <c r="R84" i="1"/>
  <c r="R475" i="1"/>
  <c r="T107" i="1"/>
  <c r="T477" i="1" s="1"/>
  <c r="S102" i="1"/>
  <c r="S477" i="1"/>
  <c r="T116" i="1"/>
  <c r="T478" i="1" s="1"/>
  <c r="S111" i="1"/>
  <c r="S478" i="1"/>
  <c r="S120" i="1"/>
  <c r="S479" i="1"/>
  <c r="R147" i="1"/>
  <c r="R482" i="1"/>
  <c r="T179" i="1"/>
  <c r="T485" i="1" s="1"/>
  <c r="S174" i="1"/>
  <c r="S485" i="1"/>
  <c r="Q183" i="1"/>
  <c r="Q486" i="1"/>
  <c r="S301" i="1"/>
  <c r="R301" i="1"/>
  <c r="R220" i="1" s="1"/>
  <c r="Q301" i="1"/>
  <c r="Q220" i="1" s="1"/>
  <c r="T147" i="1" l="1"/>
  <c r="T84" i="1"/>
  <c r="R120" i="1"/>
  <c r="T120" i="1" s="1"/>
  <c r="R479" i="1"/>
  <c r="T134" i="1"/>
  <c r="T480" i="1" s="1"/>
  <c r="S129" i="1"/>
  <c r="T129" i="1" s="1"/>
  <c r="S480" i="1"/>
  <c r="T170" i="1"/>
  <c r="T484" i="1" s="1"/>
  <c r="S165" i="1"/>
  <c r="S484" i="1"/>
  <c r="T21" i="1"/>
  <c r="T111" i="1"/>
  <c r="R165" i="1"/>
  <c r="R484" i="1"/>
  <c r="T98" i="1"/>
  <c r="S93" i="1"/>
  <c r="S476" i="1"/>
  <c r="Q165" i="1"/>
  <c r="Q484" i="1"/>
  <c r="T156" i="1"/>
  <c r="T174" i="1"/>
  <c r="T125" i="1"/>
  <c r="T479" i="1" s="1"/>
  <c r="Q93" i="1"/>
  <c r="Q476" i="1"/>
  <c r="R93" i="1"/>
  <c r="R476" i="1"/>
  <c r="T10" i="1"/>
  <c r="T102" i="1"/>
  <c r="T183" i="1"/>
  <c r="S489" i="1"/>
  <c r="Q489" i="1"/>
  <c r="R489" i="1"/>
  <c r="T301" i="1"/>
  <c r="S220" i="1"/>
  <c r="T476" i="1" l="1"/>
  <c r="T93" i="1"/>
  <c r="T165" i="1"/>
  <c r="T220" i="1"/>
  <c r="T489" i="1"/>
  <c r="K485" i="1" l="1"/>
  <c r="K174" i="1"/>
  <c r="I485" i="1"/>
  <c r="I174" i="1"/>
  <c r="M174" i="1" s="1"/>
  <c r="U174" i="1" s="1"/>
  <c r="AC174" i="1" s="1"/>
  <c r="AK174" i="1" s="1"/>
  <c r="AS174" i="1" s="1"/>
  <c r="BA174" i="1" s="1"/>
  <c r="O485" i="1"/>
  <c r="M485" i="1"/>
  <c r="L179" i="1"/>
  <c r="L485" i="1" s="1"/>
  <c r="M473" i="1"/>
  <c r="N473" i="1"/>
  <c r="L107" i="1" l="1"/>
  <c r="L477" i="1" s="1"/>
  <c r="K102" i="1"/>
  <c r="K477" i="1"/>
  <c r="U487" i="1"/>
  <c r="M487" i="1"/>
  <c r="J483" i="1"/>
  <c r="J156" i="1"/>
  <c r="N156" i="1" s="1"/>
  <c r="V156" i="1" s="1"/>
  <c r="AD156" i="1" s="1"/>
  <c r="AL156" i="1" s="1"/>
  <c r="AT156" i="1" s="1"/>
  <c r="BB156" i="1" s="1"/>
  <c r="J468" i="1"/>
  <c r="J21" i="1"/>
  <c r="N21" i="1" s="1"/>
  <c r="V21" i="1" s="1"/>
  <c r="AD21" i="1" s="1"/>
  <c r="AL21" i="1" s="1"/>
  <c r="AT21" i="1" s="1"/>
  <c r="BB21" i="1" s="1"/>
  <c r="J467" i="1"/>
  <c r="J10" i="1"/>
  <c r="N10" i="1" s="1"/>
  <c r="V10" i="1" s="1"/>
  <c r="AD10" i="1" s="1"/>
  <c r="AL10" i="1" s="1"/>
  <c r="AT10" i="1" s="1"/>
  <c r="BB10" i="1" s="1"/>
  <c r="L116" i="1"/>
  <c r="L478" i="1" s="1"/>
  <c r="K478" i="1"/>
  <c r="K111" i="1"/>
  <c r="V487" i="1"/>
  <c r="N487" i="1"/>
  <c r="L161" i="1"/>
  <c r="L483" i="1" s="1"/>
  <c r="K156" i="1"/>
  <c r="K483" i="1"/>
  <c r="J129" i="1"/>
  <c r="N129" i="1" s="1"/>
  <c r="V129" i="1" s="1"/>
  <c r="AD129" i="1" s="1"/>
  <c r="AL129" i="1" s="1"/>
  <c r="AT129" i="1" s="1"/>
  <c r="BB129" i="1" s="1"/>
  <c r="J480" i="1"/>
  <c r="I475" i="1"/>
  <c r="I84" i="1"/>
  <c r="M84" i="1" s="1"/>
  <c r="U84" i="1" s="1"/>
  <c r="AC84" i="1" s="1"/>
  <c r="AK84" i="1" s="1"/>
  <c r="AS84" i="1" s="1"/>
  <c r="BA84" i="1" s="1"/>
  <c r="K468" i="1"/>
  <c r="L26" i="1"/>
  <c r="L468" i="1" s="1"/>
  <c r="K21" i="1"/>
  <c r="K467" i="1"/>
  <c r="L15" i="1"/>
  <c r="L467" i="1" s="1"/>
  <c r="K10" i="1"/>
  <c r="J485" i="1"/>
  <c r="J174" i="1"/>
  <c r="N174" i="1" s="1"/>
  <c r="V174" i="1" s="1"/>
  <c r="AD174" i="1" s="1"/>
  <c r="AL174" i="1" s="1"/>
  <c r="AT174" i="1" s="1"/>
  <c r="BB174" i="1" s="1"/>
  <c r="O174" i="1"/>
  <c r="I467" i="1"/>
  <c r="I10" i="1"/>
  <c r="M10" i="1" s="1"/>
  <c r="U10" i="1" s="1"/>
  <c r="AC10" i="1" s="1"/>
  <c r="AK10" i="1" s="1"/>
  <c r="AS10" i="1" s="1"/>
  <c r="BA10" i="1" s="1"/>
  <c r="I183" i="1"/>
  <c r="M183" i="1" s="1"/>
  <c r="U183" i="1" s="1"/>
  <c r="AC183" i="1" s="1"/>
  <c r="AK183" i="1" s="1"/>
  <c r="AS183" i="1" s="1"/>
  <c r="BA183" i="1" s="1"/>
  <c r="I486" i="1"/>
  <c r="O487" i="1"/>
  <c r="I484" i="1"/>
  <c r="I165" i="1"/>
  <c r="M165" i="1" s="1"/>
  <c r="U165" i="1" s="1"/>
  <c r="AC165" i="1" s="1"/>
  <c r="AK165" i="1" s="1"/>
  <c r="AS165" i="1" s="1"/>
  <c r="BA165" i="1" s="1"/>
  <c r="I147" i="1"/>
  <c r="M147" i="1" s="1"/>
  <c r="U147" i="1" s="1"/>
  <c r="AC147" i="1" s="1"/>
  <c r="AK147" i="1" s="1"/>
  <c r="AS147" i="1" s="1"/>
  <c r="BA147" i="1" s="1"/>
  <c r="I482" i="1"/>
  <c r="K129" i="1"/>
  <c r="K480" i="1"/>
  <c r="I156" i="1"/>
  <c r="M156" i="1" s="1"/>
  <c r="U156" i="1" s="1"/>
  <c r="AC156" i="1" s="1"/>
  <c r="AK156" i="1" s="1"/>
  <c r="AS156" i="1" s="1"/>
  <c r="BA156" i="1" s="1"/>
  <c r="I483" i="1"/>
  <c r="J486" i="1"/>
  <c r="J183" i="1"/>
  <c r="N183" i="1" s="1"/>
  <c r="V183" i="1" s="1"/>
  <c r="AD183" i="1" s="1"/>
  <c r="AL183" i="1" s="1"/>
  <c r="AT183" i="1" s="1"/>
  <c r="BB183" i="1" s="1"/>
  <c r="J484" i="1"/>
  <c r="J165" i="1"/>
  <c r="N165" i="1" s="1"/>
  <c r="V165" i="1" s="1"/>
  <c r="AD165" i="1" s="1"/>
  <c r="AL165" i="1" s="1"/>
  <c r="AT165" i="1" s="1"/>
  <c r="BB165" i="1" s="1"/>
  <c r="J482" i="1"/>
  <c r="J147" i="1"/>
  <c r="N147" i="1" s="1"/>
  <c r="V147" i="1" s="1"/>
  <c r="AD147" i="1" s="1"/>
  <c r="AL147" i="1" s="1"/>
  <c r="AT147" i="1" s="1"/>
  <c r="BB147" i="1" s="1"/>
  <c r="I479" i="1"/>
  <c r="I120" i="1"/>
  <c r="M120" i="1" s="1"/>
  <c r="U120" i="1" s="1"/>
  <c r="AC120" i="1" s="1"/>
  <c r="AK120" i="1" s="1"/>
  <c r="AS120" i="1" s="1"/>
  <c r="BA120" i="1" s="1"/>
  <c r="I478" i="1"/>
  <c r="I111" i="1"/>
  <c r="M111" i="1" s="1"/>
  <c r="U111" i="1" s="1"/>
  <c r="AC111" i="1" s="1"/>
  <c r="AK111" i="1" s="1"/>
  <c r="AS111" i="1" s="1"/>
  <c r="BA111" i="1" s="1"/>
  <c r="I477" i="1"/>
  <c r="I102" i="1"/>
  <c r="M102" i="1" s="1"/>
  <c r="U102" i="1" s="1"/>
  <c r="AC102" i="1" s="1"/>
  <c r="AK102" i="1" s="1"/>
  <c r="AS102" i="1" s="1"/>
  <c r="BA102" i="1" s="1"/>
  <c r="K84" i="1"/>
  <c r="K475" i="1"/>
  <c r="P71" i="1"/>
  <c r="P473" i="1" s="1"/>
  <c r="O473" i="1"/>
  <c r="I468" i="1"/>
  <c r="I21" i="1"/>
  <c r="M21" i="1" s="1"/>
  <c r="U21" i="1" s="1"/>
  <c r="AC21" i="1" s="1"/>
  <c r="L188" i="1"/>
  <c r="L486" i="1" s="1"/>
  <c r="K183" i="1"/>
  <c r="K486" i="1"/>
  <c r="L170" i="1"/>
  <c r="L484" i="1" s="1"/>
  <c r="K165" i="1"/>
  <c r="K484" i="1"/>
  <c r="L152" i="1"/>
  <c r="L482" i="1" s="1"/>
  <c r="K482" i="1"/>
  <c r="K147" i="1"/>
  <c r="J120" i="1"/>
  <c r="N120" i="1" s="1"/>
  <c r="V120" i="1" s="1"/>
  <c r="AD120" i="1" s="1"/>
  <c r="AL120" i="1" s="1"/>
  <c r="AT120" i="1" s="1"/>
  <c r="BB120" i="1" s="1"/>
  <c r="J479" i="1"/>
  <c r="J478" i="1"/>
  <c r="J111" i="1"/>
  <c r="N111" i="1" s="1"/>
  <c r="V111" i="1" s="1"/>
  <c r="AD111" i="1" s="1"/>
  <c r="AL111" i="1" s="1"/>
  <c r="AT111" i="1" s="1"/>
  <c r="J102" i="1"/>
  <c r="N102" i="1" s="1"/>
  <c r="V102" i="1" s="1"/>
  <c r="AD102" i="1" s="1"/>
  <c r="AL102" i="1" s="1"/>
  <c r="AT102" i="1" s="1"/>
  <c r="BB102" i="1" s="1"/>
  <c r="J477" i="1"/>
  <c r="P226" i="1"/>
  <c r="I301" i="1"/>
  <c r="J301" i="1"/>
  <c r="K301" i="1"/>
  <c r="M478" i="1"/>
  <c r="U485" i="1"/>
  <c r="N478" i="1"/>
  <c r="U473" i="1"/>
  <c r="M482" i="1"/>
  <c r="M468" i="1"/>
  <c r="M484" i="1"/>
  <c r="N484" i="1"/>
  <c r="N468" i="1"/>
  <c r="M486" i="1"/>
  <c r="M483" i="1"/>
  <c r="N483" i="1"/>
  <c r="M467" i="1"/>
  <c r="N467" i="1"/>
  <c r="V473" i="1"/>
  <c r="L134" i="1"/>
  <c r="L480" i="1" s="1"/>
  <c r="O486" i="1"/>
  <c r="V480" i="1"/>
  <c r="O477" i="1"/>
  <c r="M477" i="1"/>
  <c r="P256" i="1" l="1"/>
  <c r="L174" i="1"/>
  <c r="P197" i="1"/>
  <c r="P487" i="1" s="1"/>
  <c r="X226" i="1"/>
  <c r="P188" i="1"/>
  <c r="P486" i="1" s="1"/>
  <c r="N486" i="1"/>
  <c r="O482" i="1"/>
  <c r="P107" i="1"/>
  <c r="P477" i="1" s="1"/>
  <c r="N477" i="1"/>
  <c r="I93" i="1"/>
  <c r="M93" i="1" s="1"/>
  <c r="U93" i="1" s="1"/>
  <c r="AC93" i="1" s="1"/>
  <c r="AK93" i="1" s="1"/>
  <c r="AS93" i="1" s="1"/>
  <c r="BA93" i="1" s="1"/>
  <c r="I476" i="1"/>
  <c r="L165" i="1"/>
  <c r="O165" i="1"/>
  <c r="O102" i="1"/>
  <c r="L102" i="1"/>
  <c r="O129" i="1"/>
  <c r="L10" i="1"/>
  <c r="O10" i="1"/>
  <c r="L125" i="1"/>
  <c r="L479" i="1" s="1"/>
  <c r="K120" i="1"/>
  <c r="K479" i="1"/>
  <c r="P170" i="1"/>
  <c r="P484" i="1" s="1"/>
  <c r="O484" i="1"/>
  <c r="L98" i="1"/>
  <c r="L476" i="1" s="1"/>
  <c r="K93" i="1"/>
  <c r="K476" i="1"/>
  <c r="O475" i="1"/>
  <c r="N480" i="1"/>
  <c r="J93" i="1"/>
  <c r="N93" i="1" s="1"/>
  <c r="V93" i="1" s="1"/>
  <c r="AD93" i="1" s="1"/>
  <c r="J476" i="1"/>
  <c r="O84" i="1"/>
  <c r="L156" i="1"/>
  <c r="O156" i="1"/>
  <c r="L111" i="1"/>
  <c r="O111" i="1"/>
  <c r="X197" i="1"/>
  <c r="X487" i="1" s="1"/>
  <c r="W487" i="1"/>
  <c r="O468" i="1"/>
  <c r="P26" i="1"/>
  <c r="P468" i="1" s="1"/>
  <c r="I129" i="1"/>
  <c r="M129" i="1" s="1"/>
  <c r="U129" i="1" s="1"/>
  <c r="AC129" i="1" s="1"/>
  <c r="AK129" i="1" s="1"/>
  <c r="AS129" i="1" s="1"/>
  <c r="BA129" i="1" s="1"/>
  <c r="I480" i="1"/>
  <c r="X71" i="1"/>
  <c r="X473" i="1" s="1"/>
  <c r="W473" i="1"/>
  <c r="O183" i="1"/>
  <c r="L183" i="1"/>
  <c r="W485" i="1"/>
  <c r="P116" i="1"/>
  <c r="P478" i="1" s="1"/>
  <c r="O478" i="1"/>
  <c r="P161" i="1"/>
  <c r="P483" i="1" s="1"/>
  <c r="O483" i="1"/>
  <c r="O467" i="1"/>
  <c r="P15" i="1"/>
  <c r="P467" i="1" s="1"/>
  <c r="P179" i="1"/>
  <c r="P485" i="1" s="1"/>
  <c r="N485" i="1"/>
  <c r="O147" i="1"/>
  <c r="L147" i="1"/>
  <c r="W174" i="1"/>
  <c r="P174" i="1"/>
  <c r="L21" i="1"/>
  <c r="O21" i="1"/>
  <c r="O489" i="1"/>
  <c r="I489" i="1"/>
  <c r="K489" i="1"/>
  <c r="J489" i="1"/>
  <c r="L301" i="1"/>
  <c r="O301" i="1"/>
  <c r="K220" i="1"/>
  <c r="M301" i="1"/>
  <c r="I220" i="1"/>
  <c r="J220" i="1"/>
  <c r="N301" i="1"/>
  <c r="M476" i="1"/>
  <c r="U478" i="1"/>
  <c r="V485" i="1"/>
  <c r="U484" i="1"/>
  <c r="N476" i="1"/>
  <c r="V478" i="1"/>
  <c r="N479" i="1"/>
  <c r="V467" i="1"/>
  <c r="V483" i="1"/>
  <c r="V484" i="1"/>
  <c r="U482" i="1"/>
  <c r="V486" i="1"/>
  <c r="V477" i="1"/>
  <c r="U486" i="1"/>
  <c r="V468" i="1"/>
  <c r="U468" i="1"/>
  <c r="U467" i="1"/>
  <c r="U483" i="1"/>
  <c r="O480" i="1"/>
  <c r="U477" i="1"/>
  <c r="M479" i="1"/>
  <c r="M475" i="1"/>
  <c r="M480" i="1"/>
  <c r="N482" i="1"/>
  <c r="X174" i="1" l="1"/>
  <c r="AE174" i="1"/>
  <c r="X256" i="1"/>
  <c r="L129" i="1"/>
  <c r="X15" i="1"/>
  <c r="X467" i="1" s="1"/>
  <c r="W467" i="1"/>
  <c r="X161" i="1"/>
  <c r="X483" i="1" s="1"/>
  <c r="W483" i="1"/>
  <c r="W84" i="1"/>
  <c r="AE84" i="1" s="1"/>
  <c r="AM84" i="1" s="1"/>
  <c r="AU84" i="1" s="1"/>
  <c r="BC84" i="1" s="1"/>
  <c r="X170" i="1"/>
  <c r="X484" i="1" s="1"/>
  <c r="W484" i="1"/>
  <c r="X107" i="1"/>
  <c r="X477" i="1" s="1"/>
  <c r="W477" i="1"/>
  <c r="X26" i="1"/>
  <c r="X468" i="1" s="1"/>
  <c r="W468" i="1"/>
  <c r="P125" i="1"/>
  <c r="P479" i="1" s="1"/>
  <c r="O479" i="1"/>
  <c r="W165" i="1"/>
  <c r="P165" i="1"/>
  <c r="P152" i="1"/>
  <c r="P482" i="1" s="1"/>
  <c r="X116" i="1"/>
  <c r="X478" i="1" s="1"/>
  <c r="W478" i="1"/>
  <c r="W475" i="1"/>
  <c r="P21" i="1"/>
  <c r="W21" i="1"/>
  <c r="W102" i="1"/>
  <c r="P102" i="1"/>
  <c r="P134" i="1"/>
  <c r="P480" i="1" s="1"/>
  <c r="W147" i="1"/>
  <c r="P147" i="1"/>
  <c r="W183" i="1"/>
  <c r="P183" i="1"/>
  <c r="W156" i="1"/>
  <c r="P156" i="1"/>
  <c r="W129" i="1"/>
  <c r="P129" i="1"/>
  <c r="X179" i="1"/>
  <c r="X485" i="1" s="1"/>
  <c r="X188" i="1"/>
  <c r="X486" i="1" s="1"/>
  <c r="W486" i="1"/>
  <c r="L93" i="1"/>
  <c r="O93" i="1"/>
  <c r="P98" i="1"/>
  <c r="P476" i="1" s="1"/>
  <c r="O476" i="1"/>
  <c r="W482" i="1"/>
  <c r="W111" i="1"/>
  <c r="P111" i="1"/>
  <c r="L120" i="1"/>
  <c r="O120" i="1"/>
  <c r="P10" i="1"/>
  <c r="W10" i="1"/>
  <c r="V489" i="1"/>
  <c r="L220" i="1"/>
  <c r="V301" i="1"/>
  <c r="W489" i="1"/>
  <c r="U301" i="1"/>
  <c r="M489" i="1"/>
  <c r="N489" i="1"/>
  <c r="W301" i="1"/>
  <c r="AE301" i="1" s="1"/>
  <c r="AM301" i="1" s="1"/>
  <c r="AU301" i="1" s="1"/>
  <c r="BC301" i="1" s="1"/>
  <c r="P301" i="1"/>
  <c r="L489" i="1"/>
  <c r="U476" i="1"/>
  <c r="V476" i="1"/>
  <c r="V479" i="1"/>
  <c r="U475" i="1"/>
  <c r="U479" i="1"/>
  <c r="V482" i="1"/>
  <c r="U480" i="1"/>
  <c r="BC220" i="1" l="1"/>
  <c r="AU220" i="1"/>
  <c r="AF174" i="1"/>
  <c r="AM174" i="1"/>
  <c r="X165" i="1"/>
  <c r="AE165" i="1"/>
  <c r="AD301" i="1"/>
  <c r="X183" i="1"/>
  <c r="AE183" i="1"/>
  <c r="X21" i="1"/>
  <c r="AE21" i="1"/>
  <c r="X147" i="1"/>
  <c r="AE147" i="1"/>
  <c r="X111" i="1"/>
  <c r="AE111" i="1"/>
  <c r="X156" i="1"/>
  <c r="AE156" i="1"/>
  <c r="X129" i="1"/>
  <c r="AE129" i="1"/>
  <c r="AC301" i="1"/>
  <c r="X10" i="1"/>
  <c r="AE10" i="1"/>
  <c r="AM10" i="1" s="1"/>
  <c r="AU10" i="1" s="1"/>
  <c r="BC10" i="1" s="1"/>
  <c r="X102" i="1"/>
  <c r="AE102" i="1"/>
  <c r="X152" i="1"/>
  <c r="X482" i="1" s="1"/>
  <c r="W120" i="1"/>
  <c r="P120" i="1"/>
  <c r="W93" i="1"/>
  <c r="P93" i="1"/>
  <c r="X98" i="1"/>
  <c r="X476" i="1" s="1"/>
  <c r="W476" i="1"/>
  <c r="X125" i="1"/>
  <c r="X479" i="1" s="1"/>
  <c r="W479" i="1"/>
  <c r="X134" i="1"/>
  <c r="X480" i="1" s="1"/>
  <c r="W480" i="1"/>
  <c r="P489" i="1"/>
  <c r="U489" i="1"/>
  <c r="X301" i="1"/>
  <c r="BD10" i="1" l="1"/>
  <c r="AN174" i="1"/>
  <c r="AU174" i="1"/>
  <c r="AV10" i="1"/>
  <c r="AF111" i="1"/>
  <c r="AM111" i="1"/>
  <c r="AF183" i="1"/>
  <c r="AM183" i="1"/>
  <c r="AF129" i="1"/>
  <c r="AM129" i="1"/>
  <c r="AF147" i="1"/>
  <c r="AM147" i="1"/>
  <c r="AL301" i="1"/>
  <c r="AT301" i="1" s="1"/>
  <c r="BB301" i="1" s="1"/>
  <c r="AN10" i="1"/>
  <c r="AK301" i="1"/>
  <c r="AS301" i="1" s="1"/>
  <c r="AF102" i="1"/>
  <c r="AM102" i="1"/>
  <c r="AF156" i="1"/>
  <c r="AM156" i="1"/>
  <c r="AF21" i="1"/>
  <c r="AM21" i="1"/>
  <c r="AU21" i="1" s="1"/>
  <c r="BC21" i="1" s="1"/>
  <c r="AF165" i="1"/>
  <c r="AM165" i="1"/>
  <c r="AF301" i="1"/>
  <c r="AF10" i="1"/>
  <c r="X120" i="1"/>
  <c r="AE120" i="1"/>
  <c r="X93" i="1"/>
  <c r="AE93" i="1"/>
  <c r="X489" i="1"/>
  <c r="AV174" i="1" l="1"/>
  <c r="BC174" i="1"/>
  <c r="BD174" i="1" s="1"/>
  <c r="AS220" i="1"/>
  <c r="BA301" i="1"/>
  <c r="BA220" i="1" s="1"/>
  <c r="BB220" i="1"/>
  <c r="AT220" i="1"/>
  <c r="AV301" i="1"/>
  <c r="AN147" i="1"/>
  <c r="AU147" i="1"/>
  <c r="AN111" i="1"/>
  <c r="AU111" i="1"/>
  <c r="AN129" i="1"/>
  <c r="AU129" i="1"/>
  <c r="AN183" i="1"/>
  <c r="AU183" i="1"/>
  <c r="AN156" i="1"/>
  <c r="AU156" i="1"/>
  <c r="AN165" i="1"/>
  <c r="AU165" i="1"/>
  <c r="AN102" i="1"/>
  <c r="AU102" i="1"/>
  <c r="AN301" i="1"/>
  <c r="AF120" i="1"/>
  <c r="AM120" i="1"/>
  <c r="AF93" i="1"/>
  <c r="AM93" i="1"/>
  <c r="AU93" i="1" s="1"/>
  <c r="BC93" i="1" s="1"/>
  <c r="AV147" i="1" l="1"/>
  <c r="BC147" i="1"/>
  <c r="BD147" i="1" s="1"/>
  <c r="AV102" i="1"/>
  <c r="BC102" i="1"/>
  <c r="BD102" i="1" s="1"/>
  <c r="AV183" i="1"/>
  <c r="BC183" i="1"/>
  <c r="BD183" i="1" s="1"/>
  <c r="AV156" i="1"/>
  <c r="BC156" i="1"/>
  <c r="BD156" i="1" s="1"/>
  <c r="AV111" i="1"/>
  <c r="BC111" i="1"/>
  <c r="BD301" i="1"/>
  <c r="AV165" i="1"/>
  <c r="BC165" i="1"/>
  <c r="BD165" i="1" s="1"/>
  <c r="AV129" i="1"/>
  <c r="BC129" i="1"/>
  <c r="BD129" i="1" s="1"/>
  <c r="BD220" i="1"/>
  <c r="AV220" i="1"/>
  <c r="AN120" i="1"/>
  <c r="AU120" i="1"/>
  <c r="J84" i="1"/>
  <c r="J475" i="1"/>
  <c r="L89" i="1"/>
  <c r="AV120" i="1" l="1"/>
  <c r="BC120" i="1"/>
  <c r="BD120" i="1" s="1"/>
  <c r="N84" i="1"/>
  <c r="L84" i="1"/>
  <c r="L475" i="1"/>
  <c r="V84" i="1" l="1"/>
  <c r="AD84" i="1" s="1"/>
  <c r="P84" i="1"/>
  <c r="N475" i="1"/>
  <c r="P89" i="1"/>
  <c r="AF84" i="1" l="1"/>
  <c r="P475" i="1"/>
  <c r="X84" i="1"/>
  <c r="V475" i="1"/>
  <c r="X89" i="1"/>
  <c r="X475" i="1" l="1"/>
  <c r="AB362" i="1" l="1"/>
  <c r="H362" i="1"/>
  <c r="P362" i="1"/>
  <c r="T362" i="1"/>
  <c r="X362" i="1"/>
  <c r="AN362" i="1"/>
  <c r="L362" i="1"/>
  <c r="AF362" i="1"/>
  <c r="AB359" i="1"/>
  <c r="AJ362" i="1" l="1"/>
  <c r="P359" i="1"/>
  <c r="H359" i="1"/>
  <c r="T359" i="1"/>
  <c r="AF359" i="1"/>
  <c r="X359" i="1"/>
  <c r="AJ359" i="1"/>
  <c r="L359" i="1"/>
  <c r="AN359" i="1"/>
  <c r="AJ361" i="1" l="1"/>
  <c r="AB361" i="1" l="1"/>
  <c r="L361" i="1" l="1"/>
  <c r="T361" i="1"/>
  <c r="P278" i="1" l="1"/>
  <c r="X278" i="1" l="1"/>
  <c r="AN278" i="1" l="1"/>
  <c r="AF278" i="1"/>
  <c r="P268" i="1" l="1"/>
  <c r="P308" i="1"/>
  <c r="P298" i="1"/>
  <c r="P258" i="1" l="1"/>
  <c r="P199" i="1" l="1"/>
  <c r="H361" i="1"/>
  <c r="P248" i="1"/>
  <c r="X298" i="1" l="1"/>
  <c r="P238" i="1"/>
  <c r="P145" i="1"/>
  <c r="P228" i="1"/>
  <c r="X318" i="1"/>
  <c r="X308" i="1"/>
  <c r="X268" i="1"/>
  <c r="X328" i="1"/>
  <c r="P361" i="1"/>
  <c r="X199" i="1" l="1"/>
  <c r="P73" i="1"/>
  <c r="P82" i="1"/>
  <c r="AF361" i="1"/>
  <c r="N360" i="1"/>
  <c r="X248" i="1"/>
  <c r="P64" i="1"/>
  <c r="P127" i="1"/>
  <c r="P91" i="1"/>
  <c r="P136" i="1"/>
  <c r="P118" i="1"/>
  <c r="P55" i="1"/>
  <c r="P46" i="1"/>
  <c r="P163" i="1"/>
  <c r="X145" i="1"/>
  <c r="O360" i="1"/>
  <c r="P154" i="1"/>
  <c r="P100" i="1"/>
  <c r="P37" i="1"/>
  <c r="X118" i="1"/>
  <c r="X73" i="1"/>
  <c r="P28" i="1"/>
  <c r="P181" i="1"/>
  <c r="P109" i="1"/>
  <c r="P190" i="1"/>
  <c r="P172" i="1"/>
  <c r="AF308" i="1"/>
  <c r="AF318" i="1"/>
  <c r="AN328" i="1"/>
  <c r="X228" i="1"/>
  <c r="AF328" i="1"/>
  <c r="X361" i="1"/>
  <c r="AF268" i="1"/>
  <c r="AF298" i="1"/>
  <c r="X258" i="1"/>
  <c r="AN268" i="1"/>
  <c r="AN308" i="1"/>
  <c r="X238" i="1"/>
  <c r="W360" i="1" l="1"/>
  <c r="AF199" i="1"/>
  <c r="X82" i="1"/>
  <c r="X136" i="1"/>
  <c r="X37" i="1"/>
  <c r="V360" i="1"/>
  <c r="AN298" i="1"/>
  <c r="AN361" i="1"/>
  <c r="X127" i="1"/>
  <c r="X64" i="1"/>
  <c r="X172" i="1"/>
  <c r="X46" i="1"/>
  <c r="X28" i="1"/>
  <c r="X190" i="1"/>
  <c r="X163" i="1"/>
  <c r="X109" i="1"/>
  <c r="AF145" i="1"/>
  <c r="P17" i="1"/>
  <c r="X91" i="1"/>
  <c r="M360" i="1"/>
  <c r="X181" i="1"/>
  <c r="AN199" i="1"/>
  <c r="X100" i="1"/>
  <c r="X154" i="1"/>
  <c r="X55" i="1"/>
  <c r="AN248" i="1"/>
  <c r="AF238" i="1"/>
  <c r="AF228" i="1"/>
  <c r="AF248" i="1"/>
  <c r="AN318" i="1"/>
  <c r="AF258" i="1"/>
  <c r="AN258" i="1"/>
  <c r="AN238" i="1"/>
  <c r="AF73" i="1" l="1"/>
  <c r="X17" i="1"/>
  <c r="AF127" i="1"/>
  <c r="AD360" i="1"/>
  <c r="AF64" i="1"/>
  <c r="AF28" i="1"/>
  <c r="AF190" i="1"/>
  <c r="AF163" i="1"/>
  <c r="AF37" i="1"/>
  <c r="AF109" i="1"/>
  <c r="AF46" i="1"/>
  <c r="AN145" i="1"/>
  <c r="AF55" i="1"/>
  <c r="AF91" i="1"/>
  <c r="AF118" i="1"/>
  <c r="AF82" i="1"/>
  <c r="AF100" i="1"/>
  <c r="AF181" i="1"/>
  <c r="AE360" i="1"/>
  <c r="AF154" i="1"/>
  <c r="P360" i="1"/>
  <c r="AF136" i="1"/>
  <c r="AF172" i="1"/>
  <c r="U360" i="1"/>
  <c r="AN228" i="1"/>
  <c r="AN73" i="1" l="1"/>
  <c r="AN109" i="1"/>
  <c r="AF17" i="1"/>
  <c r="AN154" i="1"/>
  <c r="AL360" i="1"/>
  <c r="AN163" i="1"/>
  <c r="AN37" i="1"/>
  <c r="AN64" i="1"/>
  <c r="AM360" i="1"/>
  <c r="AN55" i="1"/>
  <c r="X360" i="1"/>
  <c r="AN190" i="1"/>
  <c r="AN136" i="1"/>
  <c r="AN91" i="1"/>
  <c r="AN127" i="1"/>
  <c r="AN181" i="1"/>
  <c r="AN172" i="1"/>
  <c r="AN46" i="1"/>
  <c r="AN100" i="1"/>
  <c r="AN118" i="1"/>
  <c r="AN82" i="1"/>
  <c r="AC360" i="1"/>
  <c r="AN17" i="1" l="1"/>
  <c r="AF360" i="1"/>
  <c r="AJ358" i="1" l="1"/>
  <c r="AB358" i="1" l="1"/>
  <c r="T358" i="1" l="1"/>
  <c r="L358" i="1"/>
  <c r="M271" i="1" l="1"/>
  <c r="M220" i="1" s="1"/>
  <c r="N271" i="1"/>
  <c r="N220" i="1" s="1"/>
  <c r="V271" i="1" l="1"/>
  <c r="V220" i="1" s="1"/>
  <c r="P297" i="1"/>
  <c r="U271" i="1"/>
  <c r="U220" i="1" s="1"/>
  <c r="P277" i="1"/>
  <c r="O271" i="1"/>
  <c r="AC271" i="1" l="1"/>
  <c r="AC220" i="1" s="1"/>
  <c r="AK271" i="1"/>
  <c r="AK220" i="1" s="1"/>
  <c r="P271" i="1"/>
  <c r="O220" i="1"/>
  <c r="X277" i="1"/>
  <c r="W271" i="1"/>
  <c r="AD271" i="1"/>
  <c r="AD220" i="1" s="1"/>
  <c r="AL271" i="1"/>
  <c r="AL220" i="1" s="1"/>
  <c r="X297" i="1"/>
  <c r="X271" i="1" l="1"/>
  <c r="W220" i="1"/>
  <c r="AF277" i="1"/>
  <c r="AE271" i="1"/>
  <c r="AF297" i="1"/>
  <c r="P220" i="1"/>
  <c r="AN297" i="1" l="1"/>
  <c r="AF271" i="1"/>
  <c r="AE220" i="1"/>
  <c r="AN277" i="1"/>
  <c r="AM271" i="1"/>
  <c r="X220" i="1"/>
  <c r="AF220" i="1" l="1"/>
  <c r="AN271" i="1"/>
  <c r="AM220" i="1"/>
  <c r="AN220" i="1" l="1"/>
  <c r="H358" i="1" l="1"/>
  <c r="P327" i="1"/>
  <c r="X287" i="1" l="1"/>
  <c r="P227" i="1"/>
  <c r="P63" i="1"/>
  <c r="P287" i="1"/>
  <c r="P198" i="1"/>
  <c r="P237" i="1"/>
  <c r="P189" i="1"/>
  <c r="P267" i="1"/>
  <c r="P54" i="1"/>
  <c r="P247" i="1"/>
  <c r="P317" i="1"/>
  <c r="P307" i="1"/>
  <c r="P257" i="1"/>
  <c r="O357" i="1" l="1"/>
  <c r="N357" i="1"/>
  <c r="P162" i="1"/>
  <c r="P16" i="1"/>
  <c r="P180" i="1"/>
  <c r="X237" i="1"/>
  <c r="P45" i="1"/>
  <c r="M357" i="1"/>
  <c r="X307" i="1"/>
  <c r="P99" i="1"/>
  <c r="AF287" i="1"/>
  <c r="X267" i="1"/>
  <c r="P108" i="1"/>
  <c r="P90" i="1"/>
  <c r="P36" i="1"/>
  <c r="X189" i="1"/>
  <c r="X198" i="1"/>
  <c r="P117" i="1"/>
  <c r="P72" i="1"/>
  <c r="X327" i="1"/>
  <c r="P135" i="1"/>
  <c r="P171" i="1"/>
  <c r="P126" i="1"/>
  <c r="P144" i="1"/>
  <c r="P81" i="1"/>
  <c r="X227" i="1"/>
  <c r="P27" i="1"/>
  <c r="P153" i="1"/>
  <c r="O356" i="1"/>
  <c r="AF358" i="1"/>
  <c r="X247" i="1"/>
  <c r="P358" i="1"/>
  <c r="X317" i="1"/>
  <c r="X257" i="1"/>
  <c r="AF227" i="1"/>
  <c r="AN237" i="1"/>
  <c r="AF237" i="1"/>
  <c r="X358" i="1"/>
  <c r="N356" i="1" l="1"/>
  <c r="P357" i="1"/>
  <c r="V357" i="1"/>
  <c r="M356" i="1"/>
  <c r="AN287" i="1"/>
  <c r="AF257" i="1"/>
  <c r="X126" i="1"/>
  <c r="X63" i="1"/>
  <c r="X99" i="1"/>
  <c r="W357" i="1"/>
  <c r="X180" i="1"/>
  <c r="X153" i="1"/>
  <c r="X117" i="1"/>
  <c r="X81" i="1"/>
  <c r="X54" i="1"/>
  <c r="AF198" i="1"/>
  <c r="AF189" i="1"/>
  <c r="X45" i="1"/>
  <c r="X90" i="1"/>
  <c r="X36" i="1"/>
  <c r="X16" i="1"/>
  <c r="X144" i="1"/>
  <c r="X72" i="1"/>
  <c r="X108" i="1"/>
  <c r="X162" i="1"/>
  <c r="X171" i="1"/>
  <c r="AF135" i="1"/>
  <c r="X135" i="1"/>
  <c r="AN135" i="1"/>
  <c r="AF317" i="1"/>
  <c r="AN227" i="1"/>
  <c r="AF267" i="1"/>
  <c r="AN307" i="1"/>
  <c r="AN267" i="1"/>
  <c r="AF247" i="1"/>
  <c r="AF327" i="1"/>
  <c r="AF307" i="1"/>
  <c r="P356" i="1" l="1"/>
  <c r="V356" i="1"/>
  <c r="W356" i="1"/>
  <c r="AE357" i="1"/>
  <c r="AD357" i="1"/>
  <c r="AF90" i="1"/>
  <c r="U357" i="1"/>
  <c r="AF45" i="1"/>
  <c r="U356" i="1"/>
  <c r="AF144" i="1"/>
  <c r="AF171" i="1"/>
  <c r="AF117" i="1"/>
  <c r="AF72" i="1"/>
  <c r="AF16" i="1"/>
  <c r="AF162" i="1"/>
  <c r="AF99" i="1"/>
  <c r="AF54" i="1"/>
  <c r="AF126" i="1"/>
  <c r="AN189" i="1"/>
  <c r="AN198" i="1"/>
  <c r="AN247" i="1"/>
  <c r="AN162" i="1"/>
  <c r="AN327" i="1"/>
  <c r="X27" i="1"/>
  <c r="AF81" i="1"/>
  <c r="AF108" i="1"/>
  <c r="AF180" i="1"/>
  <c r="AN63" i="1"/>
  <c r="AF36" i="1"/>
  <c r="AF153" i="1"/>
  <c r="AF27" i="1"/>
  <c r="AF63" i="1"/>
  <c r="AN257" i="1"/>
  <c r="AN317" i="1"/>
  <c r="AD356" i="1" l="1"/>
  <c r="AE356" i="1"/>
  <c r="AL357" i="1"/>
  <c r="AN81" i="1"/>
  <c r="X356" i="1"/>
  <c r="AN54" i="1"/>
  <c r="AN72" i="1"/>
  <c r="AN180" i="1"/>
  <c r="AN99" i="1"/>
  <c r="X357" i="1"/>
  <c r="AN144" i="1"/>
  <c r="AN90" i="1"/>
  <c r="AN108" i="1"/>
  <c r="AC357" i="1"/>
  <c r="AM357" i="1"/>
  <c r="AN126" i="1"/>
  <c r="AN45" i="1"/>
  <c r="AN171" i="1"/>
  <c r="AN153" i="1"/>
  <c r="AN117" i="1"/>
  <c r="AN36" i="1"/>
  <c r="AN358" i="1"/>
  <c r="AL356" i="1" l="1"/>
  <c r="AK357" i="1"/>
  <c r="AM356" i="1"/>
  <c r="AC356" i="1"/>
  <c r="AF357" i="1"/>
  <c r="AN27" i="1"/>
  <c r="AN16" i="1"/>
  <c r="AN357" i="1" l="1"/>
  <c r="AF356" i="1"/>
  <c r="AG331" i="1" l="1"/>
  <c r="AN332" i="1"/>
  <c r="AH331" i="1" l="1"/>
  <c r="AJ333" i="1"/>
  <c r="AK331" i="1" l="1"/>
  <c r="AJ331" i="1"/>
  <c r="AG334" i="1"/>
  <c r="AJ336" i="1"/>
  <c r="AN333" i="1" l="1"/>
  <c r="AL331" i="1"/>
  <c r="AJ352" i="1"/>
  <c r="AK334" i="1"/>
  <c r="AN336" i="1"/>
  <c r="AG367" i="1"/>
  <c r="AJ334" i="1"/>
  <c r="AN352" i="1" l="1"/>
  <c r="AN331" i="1"/>
  <c r="AG363" i="1"/>
  <c r="AJ367" i="1"/>
  <c r="AN334" i="1"/>
  <c r="AK367" i="1"/>
  <c r="AN367" i="1" l="1"/>
  <c r="AK363" i="1"/>
  <c r="AJ363" i="1"/>
  <c r="AN363" i="1" l="1"/>
  <c r="AH474" i="1" l="1"/>
  <c r="AH75" i="1"/>
  <c r="AG474" i="1"/>
  <c r="AG490" i="1" s="1"/>
  <c r="AG75" i="1"/>
  <c r="AG353" i="1"/>
  <c r="AI474" i="1"/>
  <c r="AI490" i="1" s="1"/>
  <c r="AJ80" i="1"/>
  <c r="AJ474" i="1" s="1"/>
  <c r="AI353" i="1"/>
  <c r="AI75" i="1"/>
  <c r="AJ89" i="1"/>
  <c r="AH84" i="1"/>
  <c r="AH475" i="1"/>
  <c r="AG492" i="1" l="1"/>
  <c r="AG493" i="1" s="1"/>
  <c r="AG349" i="1"/>
  <c r="AJ75" i="1"/>
  <c r="AI338" i="1"/>
  <c r="AI349" i="1"/>
  <c r="AI492" i="1"/>
  <c r="AI493" i="1" s="1"/>
  <c r="AJ475" i="1"/>
  <c r="AJ84" i="1"/>
  <c r="AL84" i="1"/>
  <c r="AT84" i="1" s="1"/>
  <c r="AV84" i="1" l="1"/>
  <c r="BB84" i="1"/>
  <c r="BD84" i="1" s="1"/>
  <c r="AI340" i="1"/>
  <c r="AI381" i="1" s="1"/>
  <c r="AG340" i="1"/>
  <c r="AN84" i="1"/>
  <c r="AI368" i="1" l="1"/>
  <c r="AI379" i="1" s="1"/>
  <c r="Y474" i="1" l="1"/>
  <c r="Y490" i="1" s="1"/>
  <c r="Y75" i="1"/>
  <c r="Y353" i="1"/>
  <c r="Z474" i="1"/>
  <c r="Z490" i="1" s="1"/>
  <c r="Z353" i="1"/>
  <c r="Z75" i="1"/>
  <c r="AA474" i="1"/>
  <c r="AA490" i="1" s="1"/>
  <c r="AA353" i="1"/>
  <c r="AA75" i="1"/>
  <c r="AB80" i="1"/>
  <c r="AB474" i="1" l="1"/>
  <c r="AB490" i="1" s="1"/>
  <c r="Z349" i="1"/>
  <c r="Z492" i="1"/>
  <c r="Z493" i="1" s="1"/>
  <c r="AB75" i="1"/>
  <c r="AA338" i="1"/>
  <c r="AB353" i="1"/>
  <c r="AA492" i="1"/>
  <c r="AA493" i="1" s="1"/>
  <c r="AA349" i="1"/>
  <c r="Y349" i="1"/>
  <c r="Y492" i="1"/>
  <c r="Y493" i="1" s="1"/>
  <c r="Y338" i="1"/>
  <c r="Z338" i="1"/>
  <c r="Z340" i="1" l="1"/>
  <c r="Z368" i="1" s="1"/>
  <c r="Z379" i="1" s="1"/>
  <c r="Y340" i="1"/>
  <c r="Y368" i="1" s="1"/>
  <c r="Y379" i="1" s="1"/>
  <c r="AB492" i="1"/>
  <c r="AB493" i="1" s="1"/>
  <c r="AA340" i="1"/>
  <c r="AB349" i="1"/>
  <c r="AB338" i="1"/>
  <c r="Z381" i="1" l="1"/>
  <c r="Y381" i="1"/>
  <c r="AB340" i="1"/>
  <c r="AB381" i="1" s="1"/>
  <c r="AA368" i="1"/>
  <c r="AA381" i="1"/>
  <c r="AA379" i="1" l="1"/>
  <c r="AB368" i="1"/>
  <c r="AB379" i="1" l="1"/>
  <c r="F75" i="1" l="1"/>
  <c r="F338" i="1" s="1"/>
  <c r="F474" i="1"/>
  <c r="F490" i="1" s="1"/>
  <c r="F353" i="1"/>
  <c r="G474" i="1"/>
  <c r="G490" i="1" s="1"/>
  <c r="H80" i="1"/>
  <c r="G75" i="1"/>
  <c r="G353" i="1"/>
  <c r="E474" i="1"/>
  <c r="E490" i="1" s="1"/>
  <c r="E353" i="1"/>
  <c r="E75" i="1"/>
  <c r="E338" i="1" s="1"/>
  <c r="F349" i="1" l="1"/>
  <c r="F492" i="1"/>
  <c r="F493" i="1" s="1"/>
  <c r="E492" i="1"/>
  <c r="E493" i="1" s="1"/>
  <c r="E349" i="1"/>
  <c r="G349" i="1"/>
  <c r="G492" i="1"/>
  <c r="G493" i="1" s="1"/>
  <c r="H353" i="1"/>
  <c r="G338" i="1"/>
  <c r="H338" i="1" s="1"/>
  <c r="H75" i="1"/>
  <c r="H474" i="1"/>
  <c r="H490" i="1" s="1"/>
  <c r="E340" i="1" l="1"/>
  <c r="E368" i="1" s="1"/>
  <c r="E379" i="1" s="1"/>
  <c r="F340" i="1"/>
  <c r="F381" i="1" s="1"/>
  <c r="H492" i="1"/>
  <c r="H493" i="1" s="1"/>
  <c r="G340" i="1"/>
  <c r="H349" i="1"/>
  <c r="F368" i="1" l="1"/>
  <c r="F379" i="1" s="1"/>
  <c r="E381" i="1"/>
  <c r="H340" i="1"/>
  <c r="H381" i="1" s="1"/>
  <c r="G368" i="1"/>
  <c r="G381" i="1"/>
  <c r="G379" i="1" l="1"/>
  <c r="H368" i="1"/>
  <c r="H379" i="1" l="1"/>
  <c r="Q353" i="1" l="1"/>
  <c r="Q474" i="1"/>
  <c r="Q490" i="1" s="1"/>
  <c r="Q75" i="1"/>
  <c r="R75" i="1"/>
  <c r="R474" i="1"/>
  <c r="R490" i="1" s="1"/>
  <c r="R353" i="1"/>
  <c r="S474" i="1"/>
  <c r="S490" i="1" s="1"/>
  <c r="T80" i="1"/>
  <c r="S75" i="1"/>
  <c r="S353" i="1"/>
  <c r="T75" i="1" l="1"/>
  <c r="S338" i="1"/>
  <c r="R338" i="1"/>
  <c r="Q338" i="1"/>
  <c r="T474" i="1"/>
  <c r="T490" i="1" s="1"/>
  <c r="S349" i="1"/>
  <c r="T353" i="1"/>
  <c r="S492" i="1"/>
  <c r="S493" i="1" s="1"/>
  <c r="R349" i="1"/>
  <c r="R492" i="1"/>
  <c r="R493" i="1" s="1"/>
  <c r="Q492" i="1"/>
  <c r="Q493" i="1" s="1"/>
  <c r="Q349" i="1"/>
  <c r="Q340" i="1" l="1"/>
  <c r="Q368" i="1" s="1"/>
  <c r="R340" i="1"/>
  <c r="R368" i="1" s="1"/>
  <c r="R379" i="1" s="1"/>
  <c r="T492" i="1"/>
  <c r="T493" i="1" s="1"/>
  <c r="T338" i="1"/>
  <c r="T349" i="1"/>
  <c r="S340" i="1"/>
  <c r="Q381" i="1" l="1"/>
  <c r="Q379" i="1"/>
  <c r="R381" i="1"/>
  <c r="S368" i="1"/>
  <c r="T340" i="1"/>
  <c r="T381" i="1" s="1"/>
  <c r="S381" i="1"/>
  <c r="I474" i="1" l="1"/>
  <c r="I490" i="1" s="1"/>
  <c r="I75" i="1"/>
  <c r="I353" i="1"/>
  <c r="T368" i="1"/>
  <c r="S379" i="1"/>
  <c r="I492" i="1" l="1"/>
  <c r="I493" i="1" s="1"/>
  <c r="I349" i="1"/>
  <c r="K474" i="1"/>
  <c r="K490" i="1" s="1"/>
  <c r="K75" i="1"/>
  <c r="K353" i="1"/>
  <c r="L80" i="1"/>
  <c r="M75" i="1"/>
  <c r="I338" i="1"/>
  <c r="J474" i="1"/>
  <c r="J490" i="1" s="1"/>
  <c r="J353" i="1"/>
  <c r="J75" i="1"/>
  <c r="T379" i="1"/>
  <c r="I340" i="1" l="1"/>
  <c r="I368" i="1" s="1"/>
  <c r="N75" i="1"/>
  <c r="J338" i="1"/>
  <c r="L474" i="1"/>
  <c r="L490" i="1" s="1"/>
  <c r="J349" i="1"/>
  <c r="J492" i="1"/>
  <c r="J493" i="1" s="1"/>
  <c r="K492" i="1"/>
  <c r="K493" i="1" s="1"/>
  <c r="L353" i="1"/>
  <c r="K349" i="1"/>
  <c r="M474" i="1"/>
  <c r="M490" i="1" s="1"/>
  <c r="M353" i="1"/>
  <c r="L75" i="1"/>
  <c r="O75" i="1"/>
  <c r="K338" i="1"/>
  <c r="O474" i="1"/>
  <c r="O490" i="1" s="1"/>
  <c r="P80" i="1"/>
  <c r="O353" i="1"/>
  <c r="N474" i="1"/>
  <c r="N490" i="1" s="1"/>
  <c r="N353" i="1"/>
  <c r="M338" i="1"/>
  <c r="U75" i="1"/>
  <c r="I381" i="1" l="1"/>
  <c r="I379" i="1"/>
  <c r="J340" i="1"/>
  <c r="J368" i="1" s="1"/>
  <c r="J379" i="1" s="1"/>
  <c r="L338" i="1"/>
  <c r="N492" i="1"/>
  <c r="N493" i="1" s="1"/>
  <c r="N349" i="1"/>
  <c r="O349" i="1"/>
  <c r="O492" i="1"/>
  <c r="O493" i="1" s="1"/>
  <c r="P353" i="1"/>
  <c r="P75" i="1"/>
  <c r="O338" i="1"/>
  <c r="W75" i="1"/>
  <c r="L349" i="1"/>
  <c r="K340" i="1"/>
  <c r="U338" i="1"/>
  <c r="AC75" i="1"/>
  <c r="P474" i="1"/>
  <c r="P490" i="1" s="1"/>
  <c r="L492" i="1"/>
  <c r="L493" i="1" s="1"/>
  <c r="M349" i="1"/>
  <c r="M492" i="1"/>
  <c r="M493" i="1" s="1"/>
  <c r="N338" i="1"/>
  <c r="V75" i="1"/>
  <c r="J381" i="1" l="1"/>
  <c r="N340" i="1"/>
  <c r="N368" i="1" s="1"/>
  <c r="N379" i="1" s="1"/>
  <c r="M340" i="1"/>
  <c r="M368" i="1" s="1"/>
  <c r="M381" i="1" s="1"/>
  <c r="V338" i="1"/>
  <c r="AD75" i="1"/>
  <c r="V353" i="1"/>
  <c r="V474" i="1"/>
  <c r="V490" i="1" s="1"/>
  <c r="U474" i="1"/>
  <c r="U490" i="1" s="1"/>
  <c r="U353" i="1"/>
  <c r="P492" i="1"/>
  <c r="P493" i="1" s="1"/>
  <c r="L340" i="1"/>
  <c r="L381" i="1" s="1"/>
  <c r="K381" i="1"/>
  <c r="K368" i="1"/>
  <c r="AC338" i="1"/>
  <c r="AK75" i="1"/>
  <c r="AS75" i="1" s="1"/>
  <c r="BA75" i="1" s="1"/>
  <c r="X80" i="1"/>
  <c r="W474" i="1"/>
  <c r="W490" i="1" s="1"/>
  <c r="W353" i="1"/>
  <c r="AE75" i="1"/>
  <c r="X75" i="1"/>
  <c r="W338" i="1"/>
  <c r="O340" i="1"/>
  <c r="P349" i="1"/>
  <c r="P338" i="1"/>
  <c r="AN89" i="1"/>
  <c r="AL475" i="1"/>
  <c r="X338" i="1" l="1"/>
  <c r="M379" i="1"/>
  <c r="N381" i="1"/>
  <c r="AD353" i="1"/>
  <c r="AD474" i="1"/>
  <c r="AD490" i="1" s="1"/>
  <c r="U349" i="1"/>
  <c r="U492" i="1"/>
  <c r="U493" i="1" s="1"/>
  <c r="AC353" i="1"/>
  <c r="AC474" i="1"/>
  <c r="AC490" i="1" s="1"/>
  <c r="V492" i="1"/>
  <c r="V493" i="1" s="1"/>
  <c r="V349" i="1"/>
  <c r="AM75" i="1"/>
  <c r="AU75" i="1" s="1"/>
  <c r="BC75" i="1" s="1"/>
  <c r="AF75" i="1"/>
  <c r="AE338" i="1"/>
  <c r="AE353" i="1"/>
  <c r="AF80" i="1"/>
  <c r="AE474" i="1"/>
  <c r="AE490" i="1" s="1"/>
  <c r="X353" i="1"/>
  <c r="W349" i="1"/>
  <c r="W492" i="1"/>
  <c r="W493" i="1" s="1"/>
  <c r="L368" i="1"/>
  <c r="K379" i="1"/>
  <c r="AD338" i="1"/>
  <c r="AL75" i="1"/>
  <c r="AT75" i="1" s="1"/>
  <c r="BB75" i="1" s="1"/>
  <c r="P340" i="1"/>
  <c r="P381" i="1" s="1"/>
  <c r="O368" i="1"/>
  <c r="O381" i="1"/>
  <c r="X474" i="1"/>
  <c r="X490" i="1" s="1"/>
  <c r="AN475" i="1"/>
  <c r="BD75" i="1" l="1"/>
  <c r="BC338" i="1"/>
  <c r="BC381" i="1" s="1"/>
  <c r="AV75" i="1"/>
  <c r="AU338" i="1"/>
  <c r="AU381" i="1" s="1"/>
  <c r="U340" i="1"/>
  <c r="U368" i="1" s="1"/>
  <c r="V340" i="1"/>
  <c r="V368" i="1" s="1"/>
  <c r="AF338" i="1"/>
  <c r="AN75" i="1"/>
  <c r="AM338" i="1"/>
  <c r="AC492" i="1"/>
  <c r="AC493" i="1" s="1"/>
  <c r="AC349" i="1"/>
  <c r="AF474" i="1"/>
  <c r="AF490" i="1" s="1"/>
  <c r="AF353" i="1"/>
  <c r="AE349" i="1"/>
  <c r="AE492" i="1"/>
  <c r="AE493" i="1" s="1"/>
  <c r="AM353" i="1"/>
  <c r="AM474" i="1"/>
  <c r="AM490" i="1" s="1"/>
  <c r="AN80" i="1"/>
  <c r="AK474" i="1"/>
  <c r="AK490" i="1" s="1"/>
  <c r="AK353" i="1"/>
  <c r="AL474" i="1"/>
  <c r="X492" i="1"/>
  <c r="X493" i="1" s="1"/>
  <c r="L379" i="1"/>
  <c r="P368" i="1"/>
  <c r="O379" i="1"/>
  <c r="W340" i="1"/>
  <c r="X349" i="1"/>
  <c r="AD349" i="1"/>
  <c r="AD492" i="1"/>
  <c r="AD493" i="1" s="1"/>
  <c r="U381" i="1" l="1"/>
  <c r="V381" i="1"/>
  <c r="V379" i="1"/>
  <c r="U379" i="1"/>
  <c r="AD340" i="1"/>
  <c r="AD381" i="1" s="1"/>
  <c r="AC340" i="1"/>
  <c r="AC368" i="1" s="1"/>
  <c r="X340" i="1"/>
  <c r="X381" i="1" s="1"/>
  <c r="W368" i="1"/>
  <c r="W381" i="1"/>
  <c r="AM349" i="1"/>
  <c r="AM492" i="1"/>
  <c r="AM493" i="1" s="1"/>
  <c r="AK492" i="1"/>
  <c r="AK493" i="1" s="1"/>
  <c r="AK349" i="1"/>
  <c r="P379" i="1"/>
  <c r="AE340" i="1"/>
  <c r="AF349" i="1"/>
  <c r="AN474" i="1"/>
  <c r="AF492" i="1"/>
  <c r="AF493" i="1" s="1"/>
  <c r="AD368" i="1" l="1"/>
  <c r="AD379" i="1" s="1"/>
  <c r="AC381" i="1"/>
  <c r="AC379" i="1"/>
  <c r="AK340" i="1"/>
  <c r="AM340" i="1"/>
  <c r="W379" i="1"/>
  <c r="X368" i="1"/>
  <c r="AF340" i="1"/>
  <c r="AF381" i="1" s="1"/>
  <c r="AE381" i="1"/>
  <c r="AE368" i="1"/>
  <c r="X379" i="1" l="1"/>
  <c r="AE379" i="1"/>
  <c r="AF368" i="1"/>
  <c r="AM368" i="1"/>
  <c r="AM381" i="1"/>
  <c r="AM379" i="1" l="1"/>
  <c r="AF379" i="1"/>
  <c r="AJ28" i="1" l="1"/>
  <c r="AG21" i="1"/>
  <c r="AG360" i="1"/>
  <c r="AJ360" i="1" l="1"/>
  <c r="AG356" i="1"/>
  <c r="AJ21" i="1"/>
  <c r="AK21" i="1"/>
  <c r="AS21" i="1" s="1"/>
  <c r="BA21" i="1" s="1"/>
  <c r="AG338" i="1"/>
  <c r="BA338" i="1" l="1"/>
  <c r="BA381" i="1" s="1"/>
  <c r="BD21" i="1"/>
  <c r="AS338" i="1"/>
  <c r="AS381" i="1" s="1"/>
  <c r="AV21" i="1"/>
  <c r="AG368" i="1"/>
  <c r="AJ356" i="1"/>
  <c r="AN21" i="1"/>
  <c r="AK338" i="1"/>
  <c r="AG379" i="1" l="1"/>
  <c r="AG381" i="1"/>
  <c r="AN28" i="1" l="1"/>
  <c r="AK360" i="1"/>
  <c r="AN360" i="1" l="1"/>
  <c r="AK356" i="1"/>
  <c r="AN356" i="1" l="1"/>
  <c r="AK368" i="1"/>
  <c r="AK379" i="1" l="1"/>
  <c r="AK381" i="1"/>
  <c r="AH476" i="1" l="1"/>
  <c r="AH490" i="1" s="1"/>
  <c r="AJ98" i="1"/>
  <c r="AH93" i="1"/>
  <c r="AH353" i="1"/>
  <c r="AL476" i="1"/>
  <c r="AL490" i="1" s="1"/>
  <c r="AN98" i="1"/>
  <c r="AL353" i="1"/>
  <c r="AH492" i="1" l="1"/>
  <c r="AH493" i="1" s="1"/>
  <c r="AH349" i="1"/>
  <c r="AJ353" i="1"/>
  <c r="AL349" i="1"/>
  <c r="AN353" i="1"/>
  <c r="AL492" i="1"/>
  <c r="AL493" i="1" s="1"/>
  <c r="AJ93" i="1"/>
  <c r="AL93" i="1"/>
  <c r="AT93" i="1" s="1"/>
  <c r="BB93" i="1" s="1"/>
  <c r="AH338" i="1"/>
  <c r="AJ338" i="1" s="1"/>
  <c r="AJ476" i="1"/>
  <c r="AJ490" i="1" s="1"/>
  <c r="AN476" i="1"/>
  <c r="AN490" i="1" s="1"/>
  <c r="BD93" i="1" l="1"/>
  <c r="AV93" i="1"/>
  <c r="AT338" i="1"/>
  <c r="AT381" i="1" s="1"/>
  <c r="AN492" i="1"/>
  <c r="AN493" i="1" s="1"/>
  <c r="AN349" i="1"/>
  <c r="AL340" i="1"/>
  <c r="AH340" i="1"/>
  <c r="AJ349" i="1"/>
  <c r="AN93" i="1"/>
  <c r="AL338" i="1"/>
  <c r="AN338" i="1" s="1"/>
  <c r="AJ492" i="1"/>
  <c r="AJ493" i="1" s="1"/>
  <c r="AV338" i="1" l="1"/>
  <c r="AV381" i="1" s="1"/>
  <c r="AL381" i="1"/>
  <c r="AL368" i="1"/>
  <c r="AN340" i="1"/>
  <c r="AN381" i="1" s="1"/>
  <c r="AH368" i="1"/>
  <c r="AH381" i="1"/>
  <c r="AJ340" i="1"/>
  <c r="AJ381" i="1" s="1"/>
  <c r="AH379" i="1" l="1"/>
  <c r="AJ368" i="1"/>
  <c r="AL379" i="1"/>
  <c r="AN368" i="1"/>
  <c r="AN379" i="1" l="1"/>
  <c r="AJ379" i="1"/>
  <c r="AX478" i="1" l="1"/>
  <c r="AX490" i="1" s="1"/>
  <c r="AX353" i="1"/>
  <c r="AX111" i="1"/>
  <c r="AZ116" i="1"/>
  <c r="AZ478" i="1" l="1"/>
  <c r="AZ490" i="1" s="1"/>
  <c r="AZ111" i="1"/>
  <c r="AX338" i="1"/>
  <c r="BB111" i="1"/>
  <c r="AX492" i="1"/>
  <c r="AX493" i="1" s="1"/>
  <c r="AZ353" i="1"/>
  <c r="AX349" i="1"/>
  <c r="AX340" i="1" l="1"/>
  <c r="AX381" i="1" s="1"/>
  <c r="AZ349" i="1"/>
  <c r="AZ338" i="1"/>
  <c r="AZ492" i="1"/>
  <c r="AZ493" i="1" s="1"/>
  <c r="BD116" i="1"/>
  <c r="BB478" i="1"/>
  <c r="BB490" i="1" s="1"/>
  <c r="BB353" i="1"/>
  <c r="BD111" i="1"/>
  <c r="BB338" i="1"/>
  <c r="BD353" i="1" l="1"/>
  <c r="BB349" i="1"/>
  <c r="BB492" i="1"/>
  <c r="BB493" i="1" s="1"/>
  <c r="BD478" i="1"/>
  <c r="BD490" i="1" s="1"/>
  <c r="BD338" i="1"/>
  <c r="AX368" i="1"/>
  <c r="AZ340" i="1"/>
  <c r="AZ381" i="1" s="1"/>
  <c r="BB340" i="1" l="1"/>
  <c r="BD349" i="1"/>
  <c r="BD492" i="1"/>
  <c r="BD493" i="1" s="1"/>
  <c r="AX379" i="1"/>
  <c r="AZ368" i="1"/>
  <c r="AZ379" i="1" l="1"/>
  <c r="BB368" i="1"/>
  <c r="BD340" i="1"/>
  <c r="BD381" i="1" s="1"/>
  <c r="BB381" i="1"/>
  <c r="BB379" i="1" l="1"/>
  <c r="BD368" i="1"/>
  <c r="BD379" i="1" l="1"/>
</calcChain>
</file>

<file path=xl/comments1.xml><?xml version="1.0" encoding="utf-8"?>
<comments xmlns="http://schemas.openxmlformats.org/spreadsheetml/2006/main">
  <authors>
    <author>nemethbelane</author>
  </authors>
  <commentList>
    <comment ref="F168" authorId="0" shapeId="0">
      <text>
        <r>
          <rPr>
            <b/>
            <sz val="9"/>
            <color indexed="81"/>
            <rFont val="Tahoma"/>
            <family val="2"/>
            <charset val="238"/>
          </rPr>
          <t>nemethbelane:</t>
        </r>
        <r>
          <rPr>
            <sz val="9"/>
            <color indexed="81"/>
            <rFont val="Tahoma"/>
            <family val="2"/>
            <charset val="238"/>
          </rPr>
          <t xml:space="preserve">
295897+100=513502 és a 513601 szervezetkódról</t>
        </r>
      </text>
    </comment>
  </commentList>
</comments>
</file>

<file path=xl/sharedStrings.xml><?xml version="1.0" encoding="utf-8"?>
<sst xmlns="http://schemas.openxmlformats.org/spreadsheetml/2006/main" count="619" uniqueCount="132">
  <si>
    <t>Dunaújváros Megyei Jogú Város Önkormányzat kiadása feladatonként</t>
  </si>
  <si>
    <t>adatok E Ft-ban</t>
  </si>
  <si>
    <t>Feladat sorszám</t>
  </si>
  <si>
    <t>Feladat megnevezés
                Kiemelt előirányzat</t>
  </si>
  <si>
    <t>Kötelező 
feladatellátás</t>
  </si>
  <si>
    <t>Önként vállalt 
feladatok</t>
  </si>
  <si>
    <t>Államigazgatási 
feladatok</t>
  </si>
  <si>
    <t>Összesen</t>
  </si>
  <si>
    <t>1.</t>
  </si>
  <si>
    <t>2.</t>
  </si>
  <si>
    <t>Városfejlesztés- és rendezés</t>
  </si>
  <si>
    <t>személyi juttatások</t>
  </si>
  <si>
    <t>munkaadókat terhelő járulékok és szociális hozzájárulási adó</t>
  </si>
  <si>
    <t>dologi kiadások</t>
  </si>
  <si>
    <t>ellátottak pénzbeli juttatásai</t>
  </si>
  <si>
    <t>egyéb kiadások</t>
  </si>
  <si>
    <t>7.a.</t>
  </si>
  <si>
    <t>beruházások</t>
  </si>
  <si>
    <t>7.b.</t>
  </si>
  <si>
    <t>felújítások</t>
  </si>
  <si>
    <t>egyéb felhalmozási kiadások</t>
  </si>
  <si>
    <t>intézményi beruházás (finanszírozással)</t>
  </si>
  <si>
    <t>intézményi felújítás (finanszírozással)</t>
  </si>
  <si>
    <t>Városüzemeltetés</t>
  </si>
  <si>
    <t>Vízgazdálkodás és vízkárelhárítás</t>
  </si>
  <si>
    <t>Környezet-egészségügy</t>
  </si>
  <si>
    <t>Víziközmű-szolgáltatás</t>
  </si>
  <si>
    <t>Piaci, vásári tevékenység</t>
  </si>
  <si>
    <t>Környezetvédelem és hulladékgazdálkodás</t>
  </si>
  <si>
    <t>Közbiztonsági feladatok</t>
  </si>
  <si>
    <t>Kulturális, oktatási és ifjúsági feladatok</t>
  </si>
  <si>
    <t>Szociális és gyermekvédelmi feladatok</t>
  </si>
  <si>
    <t>Egészségügyi feladatok</t>
  </si>
  <si>
    <t>Közfoglalkoztatás</t>
  </si>
  <si>
    <t>Sport célok és feladatok</t>
  </si>
  <si>
    <t>Vagyongazdálkodási feladatok</t>
  </si>
  <si>
    <t>Lakás- és helyiséggazdálkodás</t>
  </si>
  <si>
    <t>Helyi közösségi közlekedés</t>
  </si>
  <si>
    <t>Önkormányzati jogalkotás</t>
  </si>
  <si>
    <t>Helyi közügyek igazgatási és egyéb kiadásai</t>
  </si>
  <si>
    <t>Polgári- és katasztrófa védelem</t>
  </si>
  <si>
    <t>Nemzetiségi ügyek</t>
  </si>
  <si>
    <t>Többcélú Kistérségi Társulás</t>
  </si>
  <si>
    <t>Kölcsönök kiadásai</t>
  </si>
  <si>
    <t>21.1</t>
  </si>
  <si>
    <t>Roma Nemzetiségi Önkormányzat</t>
  </si>
  <si>
    <t>97/2021. KH DKKA részére tagi kölcsön nyújtása</t>
  </si>
  <si>
    <t>K86</t>
  </si>
  <si>
    <t>Felhalmozási célú kölcsönök biztosítása</t>
  </si>
  <si>
    <t>Munkáltatói támogatás</t>
  </si>
  <si>
    <t>22.</t>
  </si>
  <si>
    <t>Pályázati és egyéb támogatással megvalósuló projektek kiadásai</t>
  </si>
  <si>
    <t>22.1</t>
  </si>
  <si>
    <t>kölcsönök kiadásai</t>
  </si>
  <si>
    <t>____</t>
  </si>
  <si>
    <t>Csónakház fejlesztés  I - II. ütem</t>
  </si>
  <si>
    <t>22.2</t>
  </si>
  <si>
    <t>22.3</t>
  </si>
  <si>
    <t>Modern Városok Program</t>
  </si>
  <si>
    <t>22.4</t>
  </si>
  <si>
    <t>22.5</t>
  </si>
  <si>
    <t>Működési tartalékok</t>
  </si>
  <si>
    <t>5.b.</t>
  </si>
  <si>
    <t>Általános tartalék</t>
  </si>
  <si>
    <t>Működési céltartalék</t>
  </si>
  <si>
    <t>Felhalmozási tartalékok</t>
  </si>
  <si>
    <t>Általános felhalmozási tartalék</t>
  </si>
  <si>
    <t>Felhalmozási céltartalék</t>
  </si>
  <si>
    <t>Működési és Felhalmozási kiadások összesen:</t>
  </si>
  <si>
    <t>Működési kiadások</t>
  </si>
  <si>
    <t>ebből: előző évről áthúzódó</t>
  </si>
  <si>
    <t>munkaadókat terhelő járulékok és 
szociális hozzájárulási adó</t>
  </si>
  <si>
    <t>Tartalékok</t>
  </si>
  <si>
    <t>További egyéb kiadások</t>
  </si>
  <si>
    <t>Előző évről áthúzódó
még fel nem osztott szállítói állomány</t>
  </si>
  <si>
    <t>Felhalmozási kiadások</t>
  </si>
  <si>
    <t>Beruházások</t>
  </si>
  <si>
    <t>Ebből: önkormányzati irányítású intézmények beruházásai</t>
  </si>
  <si>
    <t>Felújítások</t>
  </si>
  <si>
    <t>Ebből: önkormányzati irányítású intézmények felújításai</t>
  </si>
  <si>
    <t>Egyéb felhalmozási kiadások</t>
  </si>
  <si>
    <t>Finanszírozási kiadások</t>
  </si>
  <si>
    <t>Hitel-, kölcsöntörlesztés államháztartáson kívülre</t>
  </si>
  <si>
    <t>Hosszú lejáratú hitelek, kölcsönök törlesztese pénzügyi vállalkozásnak</t>
  </si>
  <si>
    <t>Likviditási célú hitelek, kölcsönök törlesztése pénzügyi vállalkozásnak</t>
  </si>
  <si>
    <t>Államházt.belüli megelőlegezések visszafizetése</t>
  </si>
  <si>
    <t>Központi, irányító szervitámogatások folyósítása</t>
  </si>
  <si>
    <t>Pénzeszközök lekötött bankbetétként elhelyezése</t>
  </si>
  <si>
    <t>Egyéb sajátos elszámolás</t>
  </si>
  <si>
    <t>Mindöszesen:</t>
  </si>
  <si>
    <t>Összesen:</t>
  </si>
  <si>
    <t>Városfejlesztés és -rendezés</t>
  </si>
  <si>
    <t>Pályázati és egyéb támogatással megvalósuló projektek</t>
  </si>
  <si>
    <t>Kölcsönök kiadásai:</t>
  </si>
  <si>
    <t>888/2021. (X. 21.) KH DVG Zrt. részére tagi kölcsön nyújtása</t>
  </si>
  <si>
    <t>5.</t>
  </si>
  <si>
    <t>8.</t>
  </si>
  <si>
    <t>12.</t>
  </si>
  <si>
    <t>13.</t>
  </si>
  <si>
    <t>16.</t>
  </si>
  <si>
    <t>KEHOP programok</t>
  </si>
  <si>
    <t>Kölcsönök, garancia nyújtása kiadásai</t>
  </si>
  <si>
    <t>DVG Zrt. Forgóeszközhitel garancia</t>
  </si>
  <si>
    <t xml:space="preserve">Működési célú kölcsönök és garancia nyújtása </t>
  </si>
  <si>
    <t>Kölcsönök és garancia nyújtása kiadásai</t>
  </si>
  <si>
    <t>21.2</t>
  </si>
  <si>
    <t>EUCF- Városokkal a városokért</t>
  </si>
  <si>
    <t>CSAO2022-Egy lépéssel közelebb projekt</t>
  </si>
  <si>
    <t>DKKA folyószámla hitel garancia</t>
  </si>
  <si>
    <t>"</t>
  </si>
  <si>
    <t>Országos Bringapark program Kerékpáros pumpapálya létesítése</t>
  </si>
  <si>
    <t>_ v.mi_</t>
  </si>
  <si>
    <t>22.10</t>
  </si>
  <si>
    <t>Eredeti előirányzat
2024. év</t>
  </si>
  <si>
    <t>-</t>
  </si>
  <si>
    <t>TOP Programok, TOP Plusz</t>
  </si>
  <si>
    <t>Módosítás</t>
  </si>
  <si>
    <t>Módosított előirányzat</t>
  </si>
  <si>
    <r>
      <rPr>
        <b/>
        <sz val="16"/>
        <rFont val="Arial"/>
        <family val="2"/>
        <charset val="238"/>
      </rPr>
      <t>"</t>
    </r>
    <r>
      <rPr>
        <sz val="11"/>
        <rFont val="Arial"/>
        <family val="2"/>
        <charset val="238"/>
      </rPr>
      <t xml:space="preserve"> 7</t>
    </r>
    <r>
      <rPr>
        <b/>
        <sz val="11"/>
        <rFont val="Arial"/>
        <family val="2"/>
        <charset val="238"/>
      </rPr>
      <t>. melléklet</t>
    </r>
  </si>
  <si>
    <t>Módosított előirányzat 1</t>
  </si>
  <si>
    <t>22.6</t>
  </si>
  <si>
    <t>22.7</t>
  </si>
  <si>
    <t>LIFE-2023-ENV-ES-LIFE SeedNEB</t>
  </si>
  <si>
    <t>URBACT programok</t>
  </si>
  <si>
    <t>22.8</t>
  </si>
  <si>
    <t>IUA-ImperfectCity EU</t>
  </si>
  <si>
    <t>4. Módosított előirányzat</t>
  </si>
  <si>
    <t>Módosított előirányzat 5.</t>
  </si>
  <si>
    <t>6.</t>
  </si>
  <si>
    <t>a 3/2024. (II. 15.) önkormányzati rendelethez</t>
  </si>
  <si>
    <t>Dunaújváros Társasház Munkácsy M. u. 1-7, Esze T. u. 13-13/a. kölcsön nyújtása</t>
  </si>
  <si>
    <t>Dunaújváros, 2025. február hó 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</si>
</sst>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_ ;[Red]\-#,##0.00\ "/>
    <numFmt numFmtId="165" formatCode="#,##0_ ;[Red]\-#,##0\ "/>
    <numFmt numFmtId="166" formatCode="#,##0\ ;[Red]\-#,##0\ "/>
  </numFmts>
  <fonts count="2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indexed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color rgb="FF00206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6600FF"/>
      <name val="Arial"/>
      <family val="2"/>
      <charset val="238"/>
    </font>
    <font>
      <sz val="10"/>
      <color rgb="FF6600FF"/>
      <name val="Arial"/>
      <family val="2"/>
      <charset val="238"/>
    </font>
    <font>
      <b/>
      <sz val="11"/>
      <color rgb="FF6600FF"/>
      <name val="Arial"/>
      <family val="2"/>
      <charset val="238"/>
    </font>
    <font>
      <sz val="12"/>
      <color theme="1"/>
      <name val="Arial"/>
      <family val="2"/>
      <charset val="238"/>
    </font>
    <font>
      <sz val="14"/>
      <color rgb="FF0000FF"/>
      <name val="Arial"/>
      <family val="2"/>
      <charset val="238"/>
    </font>
    <font>
      <b/>
      <sz val="14"/>
      <color rgb="FF0000FF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6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0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 style="hair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8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/>
      <diagonal/>
    </border>
    <border>
      <left style="thin">
        <color indexed="8"/>
      </left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42">
    <xf numFmtId="0" fontId="0" fillId="0" borderId="0" xfId="0"/>
    <xf numFmtId="164" fontId="2" fillId="0" borderId="0" xfId="0" applyNumberFormat="1" applyFont="1" applyFill="1" applyAlignment="1">
      <alignment horizontal="right" vertical="center"/>
    </xf>
    <xf numFmtId="165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right" vertical="center" indent="1"/>
    </xf>
    <xf numFmtId="165" fontId="4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 indent="1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13" xfId="0" applyFont="1" applyFill="1" applyBorder="1" applyAlignment="1">
      <alignment horizontal="right" vertical="center" indent="1"/>
    </xf>
    <xf numFmtId="0" fontId="7" fillId="0" borderId="0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left" vertical="center" wrapText="1" indent="1"/>
    </xf>
    <xf numFmtId="165" fontId="7" fillId="0" borderId="15" xfId="0" applyNumberFormat="1" applyFont="1" applyFill="1" applyBorder="1" applyAlignment="1">
      <alignment horizontal="center" vertical="center" wrapText="1"/>
    </xf>
    <xf numFmtId="165" fontId="7" fillId="0" borderId="15" xfId="0" applyNumberFormat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right" vertical="center" indent="1"/>
    </xf>
    <xf numFmtId="0" fontId="4" fillId="0" borderId="19" xfId="0" applyFont="1" applyFill="1" applyBorder="1" applyAlignment="1">
      <alignment vertical="center"/>
    </xf>
    <xf numFmtId="0" fontId="4" fillId="0" borderId="21" xfId="0" applyFont="1" applyFill="1" applyBorder="1" applyAlignment="1">
      <alignment vertical="center"/>
    </xf>
    <xf numFmtId="165" fontId="4" fillId="0" borderId="17" xfId="0" applyNumberFormat="1" applyFont="1" applyFill="1" applyBorder="1" applyAlignment="1">
      <alignment horizontal="center" vertical="center"/>
    </xf>
    <xf numFmtId="165" fontId="4" fillId="0" borderId="18" xfId="0" applyNumberFormat="1" applyFont="1" applyFill="1" applyBorder="1" applyAlignment="1">
      <alignment horizontal="center" vertical="center"/>
    </xf>
    <xf numFmtId="165" fontId="4" fillId="0" borderId="16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5" fillId="0" borderId="19" xfId="0" applyFont="1" applyFill="1" applyBorder="1" applyAlignment="1">
      <alignment horizontal="right" vertical="center" indent="1"/>
    </xf>
    <xf numFmtId="0" fontId="5" fillId="0" borderId="20" xfId="0" applyFont="1" applyFill="1" applyBorder="1" applyAlignment="1">
      <alignment vertical="center"/>
    </xf>
    <xf numFmtId="0" fontId="5" fillId="0" borderId="21" xfId="0" applyFont="1" applyFill="1" applyBorder="1" applyAlignment="1">
      <alignment vertical="center"/>
    </xf>
    <xf numFmtId="165" fontId="5" fillId="0" borderId="17" xfId="0" applyNumberFormat="1" applyFont="1" applyFill="1" applyBorder="1" applyAlignment="1">
      <alignment vertical="center"/>
    </xf>
    <xf numFmtId="165" fontId="5" fillId="0" borderId="22" xfId="0" applyNumberFormat="1" applyFont="1" applyFill="1" applyBorder="1" applyAlignment="1">
      <alignment vertical="center"/>
    </xf>
    <xf numFmtId="0" fontId="2" fillId="0" borderId="23" xfId="0" applyFont="1" applyFill="1" applyBorder="1" applyAlignment="1">
      <alignment horizontal="right" vertical="center" indent="1"/>
    </xf>
    <xf numFmtId="0" fontId="2" fillId="0" borderId="24" xfId="0" applyFont="1" applyFill="1" applyBorder="1" applyAlignment="1">
      <alignment vertical="center"/>
    </xf>
    <xf numFmtId="0" fontId="2" fillId="0" borderId="25" xfId="0" applyFont="1" applyFill="1" applyBorder="1" applyAlignment="1">
      <alignment vertical="center"/>
    </xf>
    <xf numFmtId="166" fontId="2" fillId="0" borderId="26" xfId="0" applyNumberFormat="1" applyFont="1" applyFill="1" applyBorder="1" applyAlignment="1">
      <alignment vertical="center"/>
    </xf>
    <xf numFmtId="166" fontId="2" fillId="0" borderId="27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vertical="center"/>
    </xf>
    <xf numFmtId="0" fontId="2" fillId="0" borderId="28" xfId="0" applyFont="1" applyFill="1" applyBorder="1" applyAlignment="1">
      <alignment horizontal="right" vertical="center" indent="1"/>
    </xf>
    <xf numFmtId="0" fontId="2" fillId="0" borderId="29" xfId="0" applyFont="1" applyFill="1" applyBorder="1" applyAlignment="1">
      <alignment vertical="top"/>
    </xf>
    <xf numFmtId="0" fontId="2" fillId="0" borderId="30" xfId="0" applyFont="1" applyFill="1" applyBorder="1" applyAlignment="1">
      <alignment vertical="center" wrapText="1"/>
    </xf>
    <xf numFmtId="166" fontId="2" fillId="0" borderId="31" xfId="0" applyNumberFormat="1" applyFont="1" applyFill="1" applyBorder="1" applyAlignment="1">
      <alignment vertical="center"/>
    </xf>
    <xf numFmtId="166" fontId="2" fillId="0" borderId="32" xfId="0" applyNumberFormat="1" applyFont="1" applyFill="1" applyBorder="1" applyAlignment="1">
      <alignment vertical="center"/>
    </xf>
    <xf numFmtId="0" fontId="2" fillId="0" borderId="29" xfId="0" applyFont="1" applyFill="1" applyBorder="1" applyAlignment="1">
      <alignment vertical="center"/>
    </xf>
    <xf numFmtId="0" fontId="2" fillId="0" borderId="30" xfId="0" applyFont="1" applyFill="1" applyBorder="1" applyAlignment="1">
      <alignment vertical="center"/>
    </xf>
    <xf numFmtId="165" fontId="2" fillId="0" borderId="31" xfId="0" applyNumberFormat="1" applyFont="1" applyFill="1" applyBorder="1" applyAlignment="1">
      <alignment vertical="center"/>
    </xf>
    <xf numFmtId="165" fontId="2" fillId="0" borderId="32" xfId="0" applyNumberFormat="1" applyFont="1" applyFill="1" applyBorder="1" applyAlignment="1">
      <alignment vertical="center"/>
    </xf>
    <xf numFmtId="0" fontId="2" fillId="0" borderId="33" xfId="0" applyFont="1" applyFill="1" applyBorder="1" applyAlignment="1">
      <alignment horizontal="right" vertical="center" indent="1"/>
    </xf>
    <xf numFmtId="0" fontId="2" fillId="0" borderId="34" xfId="0" applyFont="1" applyFill="1" applyBorder="1" applyAlignment="1">
      <alignment vertical="center"/>
    </xf>
    <xf numFmtId="0" fontId="2" fillId="0" borderId="35" xfId="0" applyFont="1" applyFill="1" applyBorder="1" applyAlignment="1">
      <alignment vertical="center"/>
    </xf>
    <xf numFmtId="166" fontId="2" fillId="0" borderId="36" xfId="0" applyNumberFormat="1" applyFont="1" applyFill="1" applyBorder="1" applyAlignment="1">
      <alignment vertical="center"/>
    </xf>
    <xf numFmtId="166" fontId="2" fillId="0" borderId="37" xfId="0" applyNumberFormat="1" applyFont="1" applyFill="1" applyBorder="1" applyAlignment="1">
      <alignment vertical="center"/>
    </xf>
    <xf numFmtId="0" fontId="2" fillId="0" borderId="38" xfId="0" applyFont="1" applyFill="1" applyBorder="1" applyAlignment="1">
      <alignment horizontal="right" vertical="center" indent="1"/>
    </xf>
    <xf numFmtId="0" fontId="2" fillId="0" borderId="39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166" fontId="2" fillId="0" borderId="41" xfId="0" applyNumberFormat="1" applyFont="1" applyFill="1" applyBorder="1" applyAlignment="1">
      <alignment vertical="center"/>
    </xf>
    <xf numFmtId="166" fontId="2" fillId="0" borderId="42" xfId="0" applyNumberFormat="1" applyFont="1" applyFill="1" applyBorder="1" applyAlignment="1">
      <alignment vertical="center"/>
    </xf>
    <xf numFmtId="0" fontId="5" fillId="0" borderId="43" xfId="0" applyFont="1" applyFill="1" applyBorder="1" applyAlignment="1">
      <alignment horizontal="right" vertical="center" indent="1"/>
    </xf>
    <xf numFmtId="0" fontId="5" fillId="0" borderId="44" xfId="0" applyFont="1" applyFill="1" applyBorder="1" applyAlignment="1">
      <alignment vertical="center"/>
    </xf>
    <xf numFmtId="0" fontId="5" fillId="0" borderId="45" xfId="0" applyFont="1" applyFill="1" applyBorder="1" applyAlignment="1">
      <alignment vertical="center"/>
    </xf>
    <xf numFmtId="166" fontId="5" fillId="0" borderId="46" xfId="0" applyNumberFormat="1" applyFont="1" applyFill="1" applyBorder="1" applyAlignment="1">
      <alignment vertical="center"/>
    </xf>
    <xf numFmtId="166" fontId="5" fillId="0" borderId="47" xfId="0" applyNumberFormat="1" applyFont="1" applyFill="1" applyBorder="1" applyAlignment="1">
      <alignment vertical="center"/>
    </xf>
    <xf numFmtId="0" fontId="2" fillId="0" borderId="48" xfId="0" applyFont="1" applyFill="1" applyBorder="1" applyAlignment="1">
      <alignment horizontal="right" vertical="center" indent="1"/>
    </xf>
    <xf numFmtId="0" fontId="2" fillId="0" borderId="49" xfId="0" applyFont="1" applyFill="1" applyBorder="1" applyAlignment="1">
      <alignment vertical="center"/>
    </xf>
    <xf numFmtId="0" fontId="2" fillId="0" borderId="50" xfId="0" applyFont="1" applyFill="1" applyBorder="1" applyAlignment="1">
      <alignment vertical="center"/>
    </xf>
    <xf numFmtId="166" fontId="2" fillId="0" borderId="51" xfId="0" applyNumberFormat="1" applyFont="1" applyFill="1" applyBorder="1" applyAlignment="1">
      <alignment vertical="center"/>
    </xf>
    <xf numFmtId="166" fontId="2" fillId="0" borderId="52" xfId="0" applyNumberFormat="1" applyFont="1" applyFill="1" applyBorder="1" applyAlignment="1">
      <alignment vertical="center"/>
    </xf>
    <xf numFmtId="0" fontId="2" fillId="0" borderId="53" xfId="0" applyFont="1" applyFill="1" applyBorder="1" applyAlignment="1">
      <alignment horizontal="right" vertical="center" indent="1"/>
    </xf>
    <xf numFmtId="0" fontId="2" fillId="0" borderId="54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166" fontId="2" fillId="0" borderId="56" xfId="0" applyNumberFormat="1" applyFont="1" applyFill="1" applyBorder="1" applyAlignment="1">
      <alignment vertical="center"/>
    </xf>
    <xf numFmtId="166" fontId="2" fillId="0" borderId="57" xfId="0" applyNumberFormat="1" applyFont="1" applyFill="1" applyBorder="1" applyAlignment="1">
      <alignment vertical="center"/>
    </xf>
    <xf numFmtId="166" fontId="5" fillId="0" borderId="17" xfId="0" applyNumberFormat="1" applyFont="1" applyFill="1" applyBorder="1" applyAlignment="1">
      <alignment vertical="center"/>
    </xf>
    <xf numFmtId="166" fontId="5" fillId="0" borderId="22" xfId="0" applyNumberFormat="1" applyFont="1" applyFill="1" applyBorder="1" applyAlignment="1">
      <alignment vertical="center"/>
    </xf>
    <xf numFmtId="0" fontId="5" fillId="0" borderId="58" xfId="0" applyFont="1" applyFill="1" applyBorder="1" applyAlignment="1">
      <alignment horizontal="right" vertical="center" indent="1"/>
    </xf>
    <xf numFmtId="0" fontId="5" fillId="0" borderId="59" xfId="0" applyFont="1" applyFill="1" applyBorder="1" applyAlignment="1">
      <alignment vertical="center"/>
    </xf>
    <xf numFmtId="0" fontId="5" fillId="0" borderId="60" xfId="0" applyFont="1" applyFill="1" applyBorder="1" applyAlignment="1">
      <alignment vertical="center"/>
    </xf>
    <xf numFmtId="166" fontId="5" fillId="0" borderId="61" xfId="0" applyNumberFormat="1" applyFont="1" applyFill="1" applyBorder="1" applyAlignment="1">
      <alignment vertical="center"/>
    </xf>
    <xf numFmtId="166" fontId="5" fillId="0" borderId="62" xfId="0" applyNumberFormat="1" applyFont="1" applyFill="1" applyBorder="1" applyAlignment="1">
      <alignment vertical="center"/>
    </xf>
    <xf numFmtId="165" fontId="5" fillId="0" borderId="63" xfId="0" applyNumberFormat="1" applyFont="1" applyFill="1" applyBorder="1" applyAlignment="1">
      <alignment vertical="center"/>
    </xf>
    <xf numFmtId="49" fontId="8" fillId="0" borderId="19" xfId="0" applyNumberFormat="1" applyFont="1" applyFill="1" applyBorder="1" applyAlignment="1">
      <alignment horizontal="right" vertical="center"/>
    </xf>
    <xf numFmtId="49" fontId="3" fillId="0" borderId="23" xfId="0" applyNumberFormat="1" applyFont="1" applyFill="1" applyBorder="1" applyAlignment="1">
      <alignment horizontal="right" vertical="center"/>
    </xf>
    <xf numFmtId="49" fontId="3" fillId="0" borderId="28" xfId="0" applyNumberFormat="1" applyFont="1" applyFill="1" applyBorder="1" applyAlignment="1">
      <alignment horizontal="right" vertical="center"/>
    </xf>
    <xf numFmtId="49" fontId="3" fillId="0" borderId="13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 wrapText="1"/>
    </xf>
    <xf numFmtId="166" fontId="2" fillId="0" borderId="64" xfId="0" applyNumberFormat="1" applyFont="1" applyFill="1" applyBorder="1" applyAlignment="1">
      <alignment vertical="center"/>
    </xf>
    <xf numFmtId="166" fontId="2" fillId="0" borderId="65" xfId="0" applyNumberFormat="1" applyFont="1" applyFill="1" applyBorder="1" applyAlignment="1">
      <alignment vertical="center"/>
    </xf>
    <xf numFmtId="0" fontId="2" fillId="0" borderId="19" xfId="0" applyFont="1" applyFill="1" applyBorder="1" applyAlignment="1">
      <alignment horizontal="right" vertical="center" indent="1"/>
    </xf>
    <xf numFmtId="0" fontId="2" fillId="0" borderId="20" xfId="0" applyFont="1" applyFill="1" applyBorder="1" applyAlignment="1">
      <alignment vertical="center"/>
    </xf>
    <xf numFmtId="0" fontId="2" fillId="0" borderId="21" xfId="0" applyFont="1" applyFill="1" applyBorder="1" applyAlignment="1">
      <alignment vertical="center"/>
    </xf>
    <xf numFmtId="166" fontId="2" fillId="0" borderId="17" xfId="0" applyNumberFormat="1" applyFont="1" applyFill="1" applyBorder="1" applyAlignment="1">
      <alignment vertical="center"/>
    </xf>
    <xf numFmtId="166" fontId="2" fillId="0" borderId="22" xfId="0" applyNumberFormat="1" applyFont="1" applyFill="1" applyBorder="1" applyAlignment="1">
      <alignment vertical="center"/>
    </xf>
    <xf numFmtId="0" fontId="2" fillId="0" borderId="25" xfId="0" applyFont="1" applyFill="1" applyBorder="1" applyAlignment="1">
      <alignment horizontal="left" vertical="center" wrapText="1"/>
    </xf>
    <xf numFmtId="0" fontId="2" fillId="0" borderId="55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horizontal="left" vertical="center" indent="1"/>
    </xf>
    <xf numFmtId="166" fontId="5" fillId="0" borderId="63" xfId="0" applyNumberFormat="1" applyFont="1" applyFill="1" applyBorder="1" applyAlignment="1">
      <alignment vertical="center"/>
    </xf>
    <xf numFmtId="166" fontId="5" fillId="0" borderId="68" xfId="0" applyNumberFormat="1" applyFont="1" applyFill="1" applyBorder="1" applyAlignment="1">
      <alignment vertical="center"/>
    </xf>
    <xf numFmtId="0" fontId="2" fillId="0" borderId="53" xfId="0" applyFont="1" applyFill="1" applyBorder="1" applyAlignment="1">
      <alignment horizontal="right" vertical="center"/>
    </xf>
    <xf numFmtId="0" fontId="2" fillId="0" borderId="54" xfId="0" applyFont="1" applyFill="1" applyBorder="1" applyAlignment="1">
      <alignment horizontal="left" vertical="center"/>
    </xf>
    <xf numFmtId="49" fontId="5" fillId="0" borderId="19" xfId="0" applyNumberFormat="1" applyFont="1" applyFill="1" applyBorder="1" applyAlignment="1">
      <alignment horizontal="right" vertical="center"/>
    </xf>
    <xf numFmtId="166" fontId="5" fillId="0" borderId="16" xfId="0" applyNumberFormat="1" applyFont="1" applyFill="1" applyBorder="1" applyAlignment="1">
      <alignment vertical="center"/>
    </xf>
    <xf numFmtId="49" fontId="5" fillId="0" borderId="10" xfId="0" applyNumberFormat="1" applyFont="1" applyFill="1" applyBorder="1" applyAlignment="1">
      <alignment horizontal="right" vertical="center"/>
    </xf>
    <xf numFmtId="166" fontId="5" fillId="0" borderId="69" xfId="0" applyNumberFormat="1" applyFont="1" applyFill="1" applyBorder="1" applyAlignment="1">
      <alignment vertical="center"/>
    </xf>
    <xf numFmtId="49" fontId="5" fillId="0" borderId="58" xfId="0" applyNumberFormat="1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left" vertical="center" indent="1"/>
    </xf>
    <xf numFmtId="165" fontId="2" fillId="0" borderId="2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0" fontId="2" fillId="0" borderId="39" xfId="0" applyFont="1" applyFill="1" applyBorder="1" applyAlignment="1">
      <alignment horizontal="left" vertical="center" indent="1"/>
    </xf>
    <xf numFmtId="165" fontId="2" fillId="0" borderId="41" xfId="0" applyNumberFormat="1" applyFont="1" applyFill="1" applyBorder="1" applyAlignment="1">
      <alignment vertical="center"/>
    </xf>
    <xf numFmtId="165" fontId="2" fillId="0" borderId="42" xfId="0" applyNumberFormat="1" applyFont="1" applyFill="1" applyBorder="1" applyAlignment="1">
      <alignment vertical="center"/>
    </xf>
    <xf numFmtId="165" fontId="5" fillId="0" borderId="46" xfId="0" applyNumberFormat="1" applyFont="1" applyFill="1" applyBorder="1" applyAlignment="1">
      <alignment vertical="center"/>
    </xf>
    <xf numFmtId="165" fontId="5" fillId="0" borderId="47" xfId="0" applyNumberFormat="1" applyFont="1" applyFill="1" applyBorder="1" applyAlignment="1">
      <alignment vertical="center"/>
    </xf>
    <xf numFmtId="0" fontId="2" fillId="0" borderId="29" xfId="0" applyFont="1" applyFill="1" applyBorder="1" applyAlignment="1">
      <alignment horizontal="left" vertical="center" indent="1"/>
    </xf>
    <xf numFmtId="0" fontId="2" fillId="0" borderId="54" xfId="0" applyFont="1" applyFill="1" applyBorder="1" applyAlignment="1">
      <alignment horizontal="left" vertical="center" indent="1"/>
    </xf>
    <xf numFmtId="165" fontId="2" fillId="0" borderId="56" xfId="0" applyNumberFormat="1" applyFont="1" applyFill="1" applyBorder="1" applyAlignment="1">
      <alignment vertical="center"/>
    </xf>
    <xf numFmtId="165" fontId="2" fillId="0" borderId="57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right" vertical="center" indent="1"/>
    </xf>
    <xf numFmtId="0" fontId="2" fillId="0" borderId="0" xfId="0" applyFont="1" applyFill="1" applyAlignment="1">
      <alignment vertical="center"/>
    </xf>
    <xf numFmtId="0" fontId="5" fillId="0" borderId="70" xfId="0" applyFont="1" applyFill="1" applyBorder="1" applyAlignment="1">
      <alignment horizontal="left" vertical="center" indent="3"/>
    </xf>
    <xf numFmtId="0" fontId="5" fillId="0" borderId="71" xfId="0" applyFont="1" applyFill="1" applyBorder="1" applyAlignment="1">
      <alignment vertical="center"/>
    </xf>
    <xf numFmtId="0" fontId="5" fillId="0" borderId="72" xfId="0" applyFont="1" applyFill="1" applyBorder="1" applyAlignment="1">
      <alignment vertical="center"/>
    </xf>
    <xf numFmtId="165" fontId="5" fillId="0" borderId="73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left" vertical="center" indent="1"/>
    </xf>
    <xf numFmtId="0" fontId="2" fillId="0" borderId="30" xfId="0" applyFont="1" applyFill="1" applyBorder="1" applyAlignment="1">
      <alignment horizontal="left" vertical="center" indent="1"/>
    </xf>
    <xf numFmtId="0" fontId="2" fillId="0" borderId="35" xfId="0" applyFont="1" applyFill="1" applyBorder="1" applyAlignment="1">
      <alignment horizontal="left" vertical="center" indent="1"/>
    </xf>
    <xf numFmtId="165" fontId="2" fillId="0" borderId="36" xfId="0" applyNumberFormat="1" applyFont="1" applyFill="1" applyBorder="1" applyAlignment="1">
      <alignment vertical="center"/>
    </xf>
    <xf numFmtId="0" fontId="2" fillId="0" borderId="66" xfId="0" applyFont="1" applyFill="1" applyBorder="1" applyAlignment="1">
      <alignment vertical="center"/>
    </xf>
    <xf numFmtId="0" fontId="2" fillId="0" borderId="76" xfId="0" applyFont="1" applyFill="1" applyBorder="1" applyAlignment="1">
      <alignment horizontal="left" vertical="center" indent="2"/>
    </xf>
    <xf numFmtId="165" fontId="2" fillId="0" borderId="67" xfId="0" applyNumberFormat="1" applyFont="1" applyFill="1" applyBorder="1" applyAlignment="1">
      <alignment vertical="center"/>
    </xf>
    <xf numFmtId="0" fontId="2" fillId="0" borderId="25" xfId="0" applyFont="1" applyFill="1" applyBorder="1" applyAlignment="1">
      <alignment horizontal="left" vertical="center" wrapText="1" indent="1"/>
    </xf>
    <xf numFmtId="0" fontId="2" fillId="0" borderId="30" xfId="0" applyFont="1" applyFill="1" applyBorder="1" applyAlignment="1">
      <alignment horizontal="left" vertical="center" wrapText="1" indent="1"/>
    </xf>
    <xf numFmtId="0" fontId="5" fillId="0" borderId="45" xfId="0" applyFont="1" applyFill="1" applyBorder="1" applyAlignment="1">
      <alignment vertical="center" wrapText="1"/>
    </xf>
    <xf numFmtId="0" fontId="2" fillId="0" borderId="30" xfId="0" applyFont="1" applyFill="1" applyBorder="1" applyAlignment="1">
      <alignment horizontal="left" vertical="center" indent="2"/>
    </xf>
    <xf numFmtId="0" fontId="2" fillId="0" borderId="35" xfId="0" applyFont="1" applyFill="1" applyBorder="1" applyAlignment="1">
      <alignment horizontal="left" vertical="center" wrapText="1" indent="1"/>
    </xf>
    <xf numFmtId="0" fontId="2" fillId="0" borderId="77" xfId="0" applyFont="1" applyFill="1" applyBorder="1" applyAlignment="1">
      <alignment vertical="center"/>
    </xf>
    <xf numFmtId="0" fontId="2" fillId="0" borderId="78" xfId="0" applyFont="1" applyFill="1" applyBorder="1" applyAlignment="1">
      <alignment vertical="center" wrapText="1"/>
    </xf>
    <xf numFmtId="165" fontId="2" fillId="0" borderId="79" xfId="0" applyNumberFormat="1" applyFont="1" applyFill="1" applyBorder="1" applyAlignment="1">
      <alignment vertical="center"/>
    </xf>
    <xf numFmtId="0" fontId="2" fillId="0" borderId="50" xfId="0" applyFont="1" applyFill="1" applyBorder="1" applyAlignment="1">
      <alignment horizontal="left" vertical="center" wrapText="1" indent="1"/>
    </xf>
    <xf numFmtId="165" fontId="2" fillId="0" borderId="51" xfId="0" applyNumberFormat="1" applyFont="1" applyFill="1" applyBorder="1" applyAlignment="1">
      <alignment vertical="center"/>
    </xf>
    <xf numFmtId="0" fontId="2" fillId="0" borderId="40" xfId="0" applyFont="1" applyFill="1" applyBorder="1" applyAlignment="1">
      <alignment horizontal="left" vertical="center" wrapText="1" indent="1"/>
    </xf>
    <xf numFmtId="0" fontId="2" fillId="0" borderId="80" xfId="0" applyFont="1" applyFill="1" applyBorder="1" applyAlignment="1">
      <alignment vertical="center"/>
    </xf>
    <xf numFmtId="0" fontId="2" fillId="0" borderId="81" xfId="0" applyFont="1" applyFill="1" applyBorder="1" applyAlignment="1">
      <alignment vertical="center" wrapText="1"/>
    </xf>
    <xf numFmtId="165" fontId="2" fillId="0" borderId="8" xfId="0" applyNumberFormat="1" applyFont="1" applyFill="1" applyBorder="1" applyAlignment="1">
      <alignment vertical="center"/>
    </xf>
    <xf numFmtId="0" fontId="5" fillId="0" borderId="77" xfId="0" applyFont="1" applyFill="1" applyBorder="1" applyAlignment="1">
      <alignment vertical="center"/>
    </xf>
    <xf numFmtId="0" fontId="5" fillId="0" borderId="78" xfId="0" applyFont="1" applyFill="1" applyBorder="1" applyAlignment="1">
      <alignment vertical="center"/>
    </xf>
    <xf numFmtId="165" fontId="5" fillId="0" borderId="79" xfId="0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0" fontId="7" fillId="0" borderId="0" xfId="0" applyFont="1" applyFill="1" applyAlignment="1">
      <alignment horizontal="right" vertical="center" indent="1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74" xfId="0" applyFont="1" applyFill="1" applyBorder="1" applyAlignment="1">
      <alignment horizontal="left" vertical="center" indent="2"/>
    </xf>
    <xf numFmtId="0" fontId="5" fillId="0" borderId="79" xfId="0" applyFont="1" applyFill="1" applyBorder="1" applyAlignment="1">
      <alignment horizontal="right" vertical="center" indent="1"/>
    </xf>
    <xf numFmtId="0" fontId="5" fillId="0" borderId="26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left" vertical="center" indent="1"/>
    </xf>
    <xf numFmtId="165" fontId="5" fillId="0" borderId="26" xfId="0" applyNumberFormat="1" applyFont="1" applyFill="1" applyBorder="1" applyAlignment="1">
      <alignment vertical="center"/>
    </xf>
    <xf numFmtId="0" fontId="5" fillId="0" borderId="64" xfId="0" applyFont="1" applyFill="1" applyBorder="1" applyAlignment="1">
      <alignment horizontal="right" vertical="center" indent="1"/>
    </xf>
    <xf numFmtId="0" fontId="5" fillId="0" borderId="31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left" vertical="center" indent="1"/>
    </xf>
    <xf numFmtId="165" fontId="5" fillId="0" borderId="31" xfId="0" applyNumberFormat="1" applyFont="1" applyFill="1" applyBorder="1" applyAlignment="1">
      <alignment vertical="center"/>
    </xf>
    <xf numFmtId="0" fontId="5" fillId="0" borderId="31" xfId="0" applyFont="1" applyFill="1" applyBorder="1" applyAlignment="1">
      <alignment horizontal="left" vertical="center" indent="2"/>
    </xf>
    <xf numFmtId="0" fontId="5" fillId="0" borderId="61" xfId="0" applyFont="1" applyFill="1" applyBorder="1" applyAlignment="1">
      <alignment horizontal="right" vertical="center" indent="1"/>
    </xf>
    <xf numFmtId="0" fontId="5" fillId="0" borderId="41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left" vertical="center" indent="1"/>
    </xf>
    <xf numFmtId="165" fontId="5" fillId="0" borderId="41" xfId="0" applyNumberFormat="1" applyFont="1" applyFill="1" applyBorder="1" applyAlignment="1">
      <alignment vertical="center"/>
    </xf>
    <xf numFmtId="0" fontId="9" fillId="0" borderId="74" xfId="0" applyFont="1" applyFill="1" applyBorder="1" applyAlignment="1">
      <alignment horizontal="left" vertical="center" indent="2"/>
    </xf>
    <xf numFmtId="0" fontId="9" fillId="0" borderId="44" xfId="0" applyFont="1" applyFill="1" applyBorder="1" applyAlignment="1">
      <alignment vertical="center"/>
    </xf>
    <xf numFmtId="0" fontId="9" fillId="0" borderId="79" xfId="0" applyFont="1" applyFill="1" applyBorder="1" applyAlignment="1">
      <alignment horizontal="right" vertical="center" indent="1"/>
    </xf>
    <xf numFmtId="0" fontId="9" fillId="0" borderId="26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left" vertical="center" indent="1"/>
    </xf>
    <xf numFmtId="165" fontId="9" fillId="0" borderId="26" xfId="0" applyNumberFormat="1" applyFont="1" applyFill="1" applyBorder="1" applyAlignment="1">
      <alignment vertical="center"/>
    </xf>
    <xf numFmtId="0" fontId="9" fillId="0" borderId="64" xfId="0" applyFont="1" applyFill="1" applyBorder="1" applyAlignment="1">
      <alignment horizontal="right" vertical="center" indent="1"/>
    </xf>
    <xf numFmtId="0" fontId="9" fillId="0" borderId="31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left" vertical="center" indent="1"/>
    </xf>
    <xf numFmtId="165" fontId="9" fillId="0" borderId="31" xfId="0" applyNumberFormat="1" applyFont="1" applyFill="1" applyBorder="1" applyAlignment="1">
      <alignment vertical="center"/>
    </xf>
    <xf numFmtId="0" fontId="10" fillId="0" borderId="31" xfId="0" applyFont="1" applyFill="1" applyBorder="1" applyAlignment="1">
      <alignment horizontal="left" vertical="center" indent="2"/>
    </xf>
    <xf numFmtId="0" fontId="9" fillId="0" borderId="61" xfId="0" applyFont="1" applyFill="1" applyBorder="1" applyAlignment="1">
      <alignment horizontal="right" vertical="center" indent="1"/>
    </xf>
    <xf numFmtId="0" fontId="9" fillId="0" borderId="41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left" vertical="center" indent="1"/>
    </xf>
    <xf numFmtId="165" fontId="9" fillId="0" borderId="41" xfId="0" applyNumberFormat="1" applyFont="1" applyFill="1" applyBorder="1" applyAlignment="1">
      <alignment vertical="center"/>
    </xf>
    <xf numFmtId="0" fontId="5" fillId="0" borderId="46" xfId="0" applyFont="1" applyFill="1" applyBorder="1" applyAlignment="1">
      <alignment horizontal="left" vertical="center" indent="1"/>
    </xf>
    <xf numFmtId="165" fontId="7" fillId="0" borderId="46" xfId="0" applyNumberFormat="1" applyFont="1" applyFill="1" applyBorder="1" applyAlignment="1">
      <alignment vertical="center"/>
    </xf>
    <xf numFmtId="165" fontId="11" fillId="0" borderId="46" xfId="0" applyNumberFormat="1" applyFont="1" applyFill="1" applyBorder="1" applyAlignment="1">
      <alignment vertical="center"/>
    </xf>
    <xf numFmtId="0" fontId="2" fillId="0" borderId="51" xfId="0" applyFont="1" applyFill="1" applyBorder="1" applyAlignment="1">
      <alignment horizontal="left" vertical="center" indent="1"/>
    </xf>
    <xf numFmtId="0" fontId="2" fillId="0" borderId="31" xfId="0" applyFont="1" applyFill="1" applyBorder="1" applyAlignment="1">
      <alignment horizontal="left" vertical="center" indent="1"/>
    </xf>
    <xf numFmtId="0" fontId="2" fillId="0" borderId="36" xfId="0" applyFont="1" applyFill="1" applyBorder="1" applyAlignment="1">
      <alignment horizontal="left" vertical="center" indent="1"/>
    </xf>
    <xf numFmtId="0" fontId="2" fillId="0" borderId="26" xfId="0" applyFont="1" applyFill="1" applyBorder="1" applyAlignment="1">
      <alignment horizontal="left" vertical="center" indent="1"/>
    </xf>
    <xf numFmtId="0" fontId="2" fillId="0" borderId="31" xfId="0" applyFont="1" applyFill="1" applyBorder="1" applyAlignment="1">
      <alignment horizontal="left" vertical="center" indent="2"/>
    </xf>
    <xf numFmtId="0" fontId="4" fillId="0" borderId="82" xfId="0" applyFont="1" applyFill="1" applyBorder="1" applyAlignment="1">
      <alignment horizontal="left" vertical="center" indent="2"/>
    </xf>
    <xf numFmtId="165" fontId="7" fillId="0" borderId="31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 indent="1"/>
    </xf>
    <xf numFmtId="165" fontId="12" fillId="0" borderId="46" xfId="0" applyNumberFormat="1" applyFont="1" applyFill="1" applyBorder="1" applyAlignment="1">
      <alignment vertical="center"/>
    </xf>
    <xf numFmtId="0" fontId="13" fillId="0" borderId="51" xfId="0" applyFont="1" applyFill="1" applyBorder="1" applyAlignment="1">
      <alignment horizontal="left" vertical="center" wrapText="1" indent="1"/>
    </xf>
    <xf numFmtId="165" fontId="13" fillId="0" borderId="51" xfId="0" applyNumberFormat="1" applyFont="1" applyFill="1" applyBorder="1" applyAlignment="1">
      <alignment vertical="center"/>
    </xf>
    <xf numFmtId="0" fontId="13" fillId="0" borderId="31" xfId="0" applyFont="1" applyFill="1" applyBorder="1" applyAlignment="1">
      <alignment horizontal="left" vertical="center" wrapText="1" indent="1"/>
    </xf>
    <xf numFmtId="165" fontId="13" fillId="0" borderId="31" xfId="0" applyNumberFormat="1" applyFont="1" applyFill="1" applyBorder="1" applyAlignment="1">
      <alignment vertical="center"/>
    </xf>
    <xf numFmtId="0" fontId="13" fillId="0" borderId="31" xfId="0" applyFont="1" applyFill="1" applyBorder="1" applyAlignment="1">
      <alignment horizontal="left" vertical="center" wrapText="1" indent="2"/>
    </xf>
    <xf numFmtId="0" fontId="12" fillId="0" borderId="31" xfId="0" applyFont="1" applyFill="1" applyBorder="1" applyAlignment="1">
      <alignment horizontal="left" vertical="center" wrapText="1" indent="1"/>
    </xf>
    <xf numFmtId="165" fontId="12" fillId="0" borderId="31" xfId="0" applyNumberFormat="1" applyFont="1" applyFill="1" applyBorder="1" applyAlignment="1">
      <alignment vertical="center"/>
    </xf>
    <xf numFmtId="0" fontId="10" fillId="0" borderId="82" xfId="0" applyFont="1" applyFill="1" applyBorder="1" applyAlignment="1">
      <alignment horizontal="left" vertical="center" wrapText="1" indent="2"/>
    </xf>
    <xf numFmtId="0" fontId="13" fillId="0" borderId="41" xfId="0" applyFont="1" applyFill="1" applyBorder="1" applyAlignment="1">
      <alignment horizontal="left" vertical="center" wrapText="1" indent="1"/>
    </xf>
    <xf numFmtId="165" fontId="13" fillId="0" borderId="41" xfId="0" applyNumberFormat="1" applyFont="1" applyFill="1" applyBorder="1" applyAlignment="1">
      <alignment vertical="center"/>
    </xf>
    <xf numFmtId="0" fontId="5" fillId="0" borderId="75" xfId="0" applyFont="1" applyFill="1" applyBorder="1" applyAlignment="1">
      <alignment horizontal="left" vertical="center" indent="1"/>
    </xf>
    <xf numFmtId="0" fontId="14" fillId="0" borderId="84" xfId="0" applyFont="1" applyFill="1" applyBorder="1" applyAlignment="1">
      <alignment horizontal="left" vertical="center" indent="2"/>
    </xf>
    <xf numFmtId="165" fontId="14" fillId="0" borderId="84" xfId="0" applyNumberFormat="1" applyFont="1" applyFill="1" applyBorder="1" applyAlignment="1">
      <alignment vertical="center"/>
    </xf>
    <xf numFmtId="0" fontId="14" fillId="0" borderId="85" xfId="0" applyFont="1" applyFill="1" applyBorder="1" applyAlignment="1">
      <alignment horizontal="left" vertical="center" indent="2"/>
    </xf>
    <xf numFmtId="165" fontId="14" fillId="0" borderId="85" xfId="0" applyNumberFormat="1" applyFont="1" applyFill="1" applyBorder="1" applyAlignment="1">
      <alignment vertical="center"/>
    </xf>
    <xf numFmtId="0" fontId="15" fillId="0" borderId="86" xfId="0" applyFont="1" applyFill="1" applyBorder="1" applyAlignment="1">
      <alignment horizontal="right" vertical="center" indent="2"/>
    </xf>
    <xf numFmtId="165" fontId="15" fillId="0" borderId="86" xfId="0" applyNumberFormat="1" applyFont="1" applyFill="1" applyBorder="1" applyAlignment="1">
      <alignment vertical="center"/>
    </xf>
    <xf numFmtId="0" fontId="14" fillId="0" borderId="84" xfId="0" applyFont="1" applyFill="1" applyBorder="1" applyAlignment="1">
      <alignment horizontal="right" vertical="center" indent="2"/>
    </xf>
    <xf numFmtId="0" fontId="14" fillId="0" borderId="85" xfId="0" applyFont="1" applyFill="1" applyBorder="1" applyAlignment="1">
      <alignment horizontal="right" vertical="center" indent="2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right" vertical="center" indent="1"/>
    </xf>
    <xf numFmtId="0" fontId="17" fillId="0" borderId="0" xfId="0" applyFont="1" applyFill="1" applyAlignment="1">
      <alignment vertical="center"/>
    </xf>
    <xf numFmtId="0" fontId="15" fillId="0" borderId="85" xfId="0" applyFont="1" applyFill="1" applyBorder="1" applyAlignment="1">
      <alignment horizontal="left" vertical="center" indent="4"/>
    </xf>
    <xf numFmtId="165" fontId="15" fillId="0" borderId="85" xfId="0" applyNumberFormat="1" applyFont="1" applyFill="1" applyBorder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right" vertical="center" indent="1"/>
    </xf>
    <xf numFmtId="0" fontId="19" fillId="0" borderId="0" xfId="0" applyFont="1" applyFill="1" applyAlignment="1">
      <alignment vertical="center"/>
    </xf>
    <xf numFmtId="0" fontId="20" fillId="0" borderId="85" xfId="0" applyFont="1" applyFill="1" applyBorder="1" applyAlignment="1">
      <alignment horizontal="left" vertical="center" indent="4"/>
    </xf>
    <xf numFmtId="165" fontId="20" fillId="0" borderId="85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right" vertical="center" indent="2"/>
    </xf>
    <xf numFmtId="165" fontId="20" fillId="0" borderId="0" xfId="0" applyNumberFormat="1" applyFont="1" applyFill="1" applyBorder="1" applyAlignment="1">
      <alignment vertical="center"/>
    </xf>
    <xf numFmtId="0" fontId="4" fillId="0" borderId="87" xfId="0" applyFont="1" applyFill="1" applyBorder="1" applyAlignment="1">
      <alignment vertical="center"/>
    </xf>
    <xf numFmtId="0" fontId="8" fillId="0" borderId="87" xfId="0" applyFont="1" applyFill="1" applyBorder="1" applyAlignment="1">
      <alignment vertical="center"/>
    </xf>
    <xf numFmtId="166" fontId="8" fillId="0" borderId="87" xfId="0" applyNumberFormat="1" applyFont="1" applyFill="1" applyBorder="1" applyAlignment="1">
      <alignment vertical="center"/>
    </xf>
    <xf numFmtId="0" fontId="2" fillId="0" borderId="76" xfId="0" applyFont="1" applyFill="1" applyBorder="1" applyAlignment="1">
      <alignment vertical="center"/>
    </xf>
    <xf numFmtId="165" fontId="3" fillId="0" borderId="51" xfId="0" applyNumberFormat="1" applyFont="1" applyFill="1" applyBorder="1" applyAlignment="1">
      <alignment horizontal="right" vertical="center" wrapText="1" indent="1"/>
    </xf>
    <xf numFmtId="165" fontId="8" fillId="0" borderId="51" xfId="0" applyNumberFormat="1" applyFont="1" applyFill="1" applyBorder="1" applyAlignment="1">
      <alignment horizontal="right" vertical="center" wrapText="1" indent="1"/>
    </xf>
    <xf numFmtId="165" fontId="3" fillId="0" borderId="31" xfId="0" applyNumberFormat="1" applyFont="1" applyFill="1" applyBorder="1" applyAlignment="1">
      <alignment horizontal="right" vertical="center" wrapText="1" indent="1"/>
    </xf>
    <xf numFmtId="165" fontId="8" fillId="0" borderId="31" xfId="0" applyNumberFormat="1" applyFont="1" applyFill="1" applyBorder="1" applyAlignment="1">
      <alignment horizontal="right" vertical="center" wrapText="1" indent="1"/>
    </xf>
    <xf numFmtId="0" fontId="4" fillId="0" borderId="88" xfId="0" applyFont="1" applyFill="1" applyBorder="1" applyAlignment="1">
      <alignment horizontal="right" vertical="center" indent="1"/>
    </xf>
    <xf numFmtId="0" fontId="2" fillId="0" borderId="88" xfId="0" applyFont="1" applyFill="1" applyBorder="1" applyAlignment="1">
      <alignment horizontal="right" vertical="center"/>
    </xf>
    <xf numFmtId="0" fontId="2" fillId="0" borderId="89" xfId="0" applyFont="1" applyFill="1" applyBorder="1" applyAlignment="1">
      <alignment vertical="center"/>
    </xf>
    <xf numFmtId="165" fontId="3" fillId="0" borderId="90" xfId="0" applyNumberFormat="1" applyFont="1" applyFill="1" applyBorder="1" applyAlignment="1">
      <alignment horizontal="right" vertical="center" wrapText="1" indent="1"/>
    </xf>
    <xf numFmtId="165" fontId="8" fillId="0" borderId="90" xfId="0" applyNumberFormat="1" applyFont="1" applyFill="1" applyBorder="1" applyAlignment="1">
      <alignment horizontal="right" vertical="center" wrapText="1" indent="1"/>
    </xf>
    <xf numFmtId="165" fontId="5" fillId="0" borderId="86" xfId="0" applyNumberFormat="1" applyFont="1" applyFill="1" applyBorder="1" applyAlignment="1">
      <alignment vertical="center"/>
    </xf>
    <xf numFmtId="165" fontId="17" fillId="0" borderId="88" xfId="0" applyNumberFormat="1" applyFont="1" applyFill="1" applyBorder="1" applyAlignment="1">
      <alignment vertical="center"/>
    </xf>
    <xf numFmtId="0" fontId="17" fillId="0" borderId="88" xfId="0" applyFont="1" applyFill="1" applyBorder="1" applyAlignment="1">
      <alignment vertical="center"/>
    </xf>
    <xf numFmtId="166" fontId="17" fillId="0" borderId="86" xfId="0" applyNumberFormat="1" applyFont="1" applyFill="1" applyBorder="1" applyAlignment="1">
      <alignment vertical="center"/>
    </xf>
    <xf numFmtId="0" fontId="21" fillId="0" borderId="91" xfId="0" applyFont="1" applyFill="1" applyBorder="1" applyAlignment="1">
      <alignment horizontal="center" vertical="center"/>
    </xf>
    <xf numFmtId="0" fontId="21" fillId="0" borderId="92" xfId="0" applyFont="1" applyFill="1" applyBorder="1" applyAlignment="1">
      <alignment horizontal="left" vertical="center" indent="2"/>
    </xf>
    <xf numFmtId="165" fontId="2" fillId="0" borderId="51" xfId="0" applyNumberFormat="1" applyFont="1" applyFill="1" applyBorder="1" applyAlignment="1">
      <alignment horizontal="right" vertical="center" wrapText="1" indent="1"/>
    </xf>
    <xf numFmtId="165" fontId="5" fillId="0" borderId="51" xfId="0" applyNumberFormat="1" applyFont="1" applyFill="1" applyBorder="1" applyAlignment="1">
      <alignment horizontal="right" vertical="center" wrapText="1" indent="1"/>
    </xf>
    <xf numFmtId="0" fontId="21" fillId="0" borderId="93" xfId="0" applyFont="1" applyFill="1" applyBorder="1" applyAlignment="1">
      <alignment horizontal="center" vertical="center"/>
    </xf>
    <xf numFmtId="0" fontId="21" fillId="0" borderId="94" xfId="0" applyFont="1" applyFill="1" applyBorder="1" applyAlignment="1">
      <alignment horizontal="left" vertical="center" indent="2"/>
    </xf>
    <xf numFmtId="165" fontId="2" fillId="0" borderId="31" xfId="0" applyNumberFormat="1" applyFont="1" applyFill="1" applyBorder="1" applyAlignment="1">
      <alignment horizontal="right" vertical="center" wrapText="1" indent="1"/>
    </xf>
    <xf numFmtId="165" fontId="5" fillId="0" borderId="31" xfId="0" applyNumberFormat="1" applyFont="1" applyFill="1" applyBorder="1" applyAlignment="1">
      <alignment horizontal="right" vertical="center" wrapText="1" indent="1"/>
    </xf>
    <xf numFmtId="0" fontId="21" fillId="0" borderId="95" xfId="0" applyFont="1" applyFill="1" applyBorder="1" applyAlignment="1">
      <alignment horizontal="center" vertical="center"/>
    </xf>
    <xf numFmtId="0" fontId="21" fillId="0" borderId="96" xfId="0" applyFont="1" applyFill="1" applyBorder="1" applyAlignment="1">
      <alignment horizontal="left" vertical="center" indent="2"/>
    </xf>
    <xf numFmtId="0" fontId="5" fillId="0" borderId="19" xfId="0" applyFont="1" applyFill="1" applyBorder="1" applyAlignment="1">
      <alignment horizontal="right" vertical="center" indent="2"/>
    </xf>
    <xf numFmtId="0" fontId="5" fillId="0" borderId="20" xfId="0" applyFont="1" applyFill="1" applyBorder="1" applyAlignment="1">
      <alignment horizontal="right" vertical="center" indent="1"/>
    </xf>
    <xf numFmtId="0" fontId="5" fillId="0" borderId="97" xfId="0" applyFont="1" applyFill="1" applyBorder="1" applyAlignment="1">
      <alignment horizontal="right" vertical="center" indent="1"/>
    </xf>
    <xf numFmtId="165" fontId="5" fillId="0" borderId="16" xfId="0" applyNumberFormat="1" applyFont="1" applyFill="1" applyBorder="1" applyAlignment="1">
      <alignment vertical="center"/>
    </xf>
    <xf numFmtId="165" fontId="22" fillId="0" borderId="5" xfId="0" applyNumberFormat="1" applyFont="1" applyFill="1" applyBorder="1" applyAlignment="1">
      <alignment vertical="center"/>
    </xf>
    <xf numFmtId="165" fontId="23" fillId="0" borderId="5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center" indent="1"/>
    </xf>
    <xf numFmtId="165" fontId="17" fillId="0" borderId="86" xfId="0" applyNumberFormat="1" applyFont="1" applyFill="1" applyBorder="1" applyAlignment="1">
      <alignment vertical="center"/>
    </xf>
    <xf numFmtId="0" fontId="4" fillId="0" borderId="0" xfId="0" applyFont="1" applyFill="1"/>
    <xf numFmtId="164" fontId="3" fillId="0" borderId="0" xfId="0" applyNumberFormat="1" applyFont="1" applyFill="1" applyAlignment="1">
      <alignment horizontal="right" vertical="center"/>
    </xf>
    <xf numFmtId="165" fontId="24" fillId="0" borderId="0" xfId="0" applyNumberFormat="1" applyFont="1" applyFill="1" applyAlignment="1">
      <alignment horizontal="right" vertical="center"/>
    </xf>
    <xf numFmtId="165" fontId="5" fillId="0" borderId="74" xfId="0" applyNumberFormat="1" applyFont="1" applyFill="1" applyBorder="1" applyAlignment="1">
      <alignment vertical="center"/>
    </xf>
    <xf numFmtId="165" fontId="5" fillId="0" borderId="44" xfId="0" applyNumberFormat="1" applyFont="1" applyFill="1" applyBorder="1" applyAlignment="1">
      <alignment vertical="center"/>
    </xf>
    <xf numFmtId="165" fontId="5" fillId="0" borderId="45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165" fontId="2" fillId="0" borderId="37" xfId="0" applyNumberFormat="1" applyFont="1" applyFill="1" applyBorder="1" applyAlignment="1">
      <alignment vertical="center"/>
    </xf>
    <xf numFmtId="165" fontId="2" fillId="0" borderId="52" xfId="0" applyNumberFormat="1" applyFont="1" applyFill="1" applyBorder="1" applyAlignment="1">
      <alignment vertical="center"/>
    </xf>
    <xf numFmtId="165" fontId="5" fillId="0" borderId="62" xfId="0" applyNumberFormat="1" applyFont="1" applyFill="1" applyBorder="1" applyAlignment="1">
      <alignment vertical="center"/>
    </xf>
    <xf numFmtId="165" fontId="2" fillId="0" borderId="65" xfId="0" applyNumberFormat="1" applyFont="1" applyFill="1" applyBorder="1" applyAlignment="1">
      <alignment vertical="center"/>
    </xf>
    <xf numFmtId="165" fontId="2" fillId="0" borderId="22" xfId="0" applyNumberFormat="1" applyFont="1" applyFill="1" applyBorder="1" applyAlignment="1">
      <alignment vertical="center"/>
    </xf>
    <xf numFmtId="165" fontId="5" fillId="0" borderId="68" xfId="0" applyNumberFormat="1" applyFont="1" applyFill="1" applyBorder="1" applyAlignment="1">
      <alignment vertical="center"/>
    </xf>
    <xf numFmtId="165" fontId="5" fillId="0" borderId="69" xfId="0" applyNumberFormat="1" applyFont="1" applyFill="1" applyBorder="1" applyAlignment="1">
      <alignment vertical="center"/>
    </xf>
    <xf numFmtId="165" fontId="8" fillId="0" borderId="87" xfId="0" applyNumberFormat="1" applyFont="1" applyFill="1" applyBorder="1" applyAlignment="1">
      <alignment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5" fillId="0" borderId="58" xfId="0" applyNumberFormat="1" applyFont="1" applyFill="1" applyBorder="1" applyAlignment="1">
      <alignment horizontal="center" vertical="center"/>
    </xf>
    <xf numFmtId="0" fontId="5" fillId="0" borderId="98" xfId="0" applyFont="1" applyFill="1" applyBorder="1" applyAlignment="1">
      <alignment horizontal="right" vertical="center" indent="1"/>
    </xf>
    <xf numFmtId="0" fontId="5" fillId="0" borderId="99" xfId="0" applyFont="1" applyFill="1" applyBorder="1" applyAlignment="1">
      <alignment vertical="center"/>
    </xf>
    <xf numFmtId="0" fontId="5" fillId="0" borderId="100" xfId="0" applyFont="1" applyFill="1" applyBorder="1" applyAlignment="1">
      <alignment vertical="center"/>
    </xf>
    <xf numFmtId="165" fontId="5" fillId="0" borderId="101" xfId="0" applyNumberFormat="1" applyFont="1" applyFill="1" applyBorder="1" applyAlignment="1">
      <alignment vertical="center"/>
    </xf>
    <xf numFmtId="165" fontId="5" fillId="0" borderId="102" xfId="0" applyNumberFormat="1" applyFont="1" applyFill="1" applyBorder="1" applyAlignment="1">
      <alignment vertical="center"/>
    </xf>
    <xf numFmtId="0" fontId="5" fillId="0" borderId="103" xfId="0" applyFont="1" applyFill="1" applyBorder="1" applyAlignment="1">
      <alignment horizontal="right" vertical="center" indent="1"/>
    </xf>
    <xf numFmtId="165" fontId="5" fillId="0" borderId="104" xfId="0" applyNumberFormat="1" applyFont="1" applyFill="1" applyBorder="1" applyAlignment="1">
      <alignment vertical="center"/>
    </xf>
    <xf numFmtId="0" fontId="2" fillId="0" borderId="105" xfId="0" applyFont="1" applyFill="1" applyBorder="1" applyAlignment="1">
      <alignment horizontal="right" vertical="center" indent="1"/>
    </xf>
    <xf numFmtId="165" fontId="2" fillId="0" borderId="106" xfId="0" applyNumberFormat="1" applyFont="1" applyFill="1" applyBorder="1" applyAlignment="1">
      <alignment vertical="center"/>
    </xf>
    <xf numFmtId="0" fontId="2" fillId="0" borderId="107" xfId="0" applyFont="1" applyFill="1" applyBorder="1" applyAlignment="1">
      <alignment horizontal="right" vertical="center" indent="1"/>
    </xf>
    <xf numFmtId="165" fontId="2" fillId="0" borderId="108" xfId="0" applyNumberFormat="1" applyFont="1" applyFill="1" applyBorder="1" applyAlignment="1">
      <alignment vertical="center"/>
    </xf>
    <xf numFmtId="0" fontId="2" fillId="0" borderId="109" xfId="0" applyFont="1" applyFill="1" applyBorder="1" applyAlignment="1">
      <alignment horizontal="right" vertical="center" indent="1"/>
    </xf>
    <xf numFmtId="165" fontId="2" fillId="0" borderId="110" xfId="0" applyNumberFormat="1" applyFont="1" applyFill="1" applyBorder="1" applyAlignment="1">
      <alignment vertical="center"/>
    </xf>
    <xf numFmtId="0" fontId="2" fillId="0" borderId="111" xfId="0" applyFont="1" applyFill="1" applyBorder="1" applyAlignment="1">
      <alignment horizontal="right" vertical="center" indent="1"/>
    </xf>
    <xf numFmtId="165" fontId="2" fillId="0" borderId="112" xfId="0" applyNumberFormat="1" applyFont="1" applyFill="1" applyBorder="1" applyAlignment="1">
      <alignment vertical="center"/>
    </xf>
    <xf numFmtId="0" fontId="2" fillId="0" borderId="115" xfId="0" applyFont="1" applyFill="1" applyBorder="1" applyAlignment="1">
      <alignment horizontal="right" vertical="center" indent="1"/>
    </xf>
    <xf numFmtId="0" fontId="2" fillId="0" borderId="0" xfId="0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vertical="center"/>
    </xf>
    <xf numFmtId="165" fontId="2" fillId="0" borderId="116" xfId="0" applyNumberFormat="1" applyFont="1" applyFill="1" applyBorder="1" applyAlignment="1">
      <alignment vertical="center"/>
    </xf>
    <xf numFmtId="0" fontId="5" fillId="0" borderId="117" xfId="0" applyFont="1" applyFill="1" applyBorder="1" applyAlignment="1">
      <alignment horizontal="right" vertical="center" indent="1"/>
    </xf>
    <xf numFmtId="165" fontId="5" fillId="0" borderId="118" xfId="0" applyNumberFormat="1" applyFont="1" applyFill="1" applyBorder="1" applyAlignment="1">
      <alignment vertical="center"/>
    </xf>
    <xf numFmtId="0" fontId="5" fillId="0" borderId="115" xfId="0" applyFont="1" applyFill="1" applyBorder="1" applyAlignment="1">
      <alignment horizontal="right" vertical="center" inden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165" fontId="5" fillId="0" borderId="0" xfId="0" applyNumberFormat="1" applyFont="1" applyFill="1" applyBorder="1" applyAlignment="1">
      <alignment vertical="center"/>
    </xf>
    <xf numFmtId="165" fontId="5" fillId="0" borderId="116" xfId="0" applyNumberFormat="1" applyFont="1" applyFill="1" applyBorder="1" applyAlignment="1">
      <alignment vertical="center"/>
    </xf>
    <xf numFmtId="0" fontId="2" fillId="0" borderId="119" xfId="0" applyFont="1" applyFill="1" applyBorder="1" applyAlignment="1">
      <alignment horizontal="right" vertical="center" indent="1"/>
    </xf>
    <xf numFmtId="165" fontId="2" fillId="0" borderId="120" xfId="0" applyNumberFormat="1" applyFont="1" applyFill="1" applyBorder="1" applyAlignment="1">
      <alignment vertical="center"/>
    </xf>
    <xf numFmtId="0" fontId="2" fillId="0" borderId="121" xfId="0" applyFont="1" applyFill="1" applyBorder="1" applyAlignment="1">
      <alignment horizontal="right" vertical="center" indent="1"/>
    </xf>
    <xf numFmtId="165" fontId="2" fillId="0" borderId="122" xfId="0" applyNumberFormat="1" applyFont="1" applyFill="1" applyBorder="1" applyAlignment="1">
      <alignment vertical="center"/>
    </xf>
    <xf numFmtId="0" fontId="2" fillId="0" borderId="123" xfId="0" applyFont="1" applyFill="1" applyBorder="1" applyAlignment="1">
      <alignment horizontal="right" vertical="center" indent="1"/>
    </xf>
    <xf numFmtId="165" fontId="2" fillId="0" borderId="124" xfId="0" applyNumberFormat="1" applyFont="1" applyFill="1" applyBorder="1" applyAlignment="1">
      <alignment vertical="center"/>
    </xf>
    <xf numFmtId="0" fontId="2" fillId="0" borderId="125" xfId="0" applyFont="1" applyFill="1" applyBorder="1" applyAlignment="1">
      <alignment horizontal="right" vertical="center" indent="1"/>
    </xf>
    <xf numFmtId="165" fontId="2" fillId="0" borderId="126" xfId="0" applyNumberFormat="1" applyFont="1" applyFill="1" applyBorder="1" applyAlignment="1">
      <alignment vertical="center"/>
    </xf>
    <xf numFmtId="0" fontId="5" fillId="0" borderId="119" xfId="0" applyFont="1" applyFill="1" applyBorder="1" applyAlignment="1">
      <alignment horizontal="right" vertical="center" indent="1"/>
    </xf>
    <xf numFmtId="165" fontId="5" fillId="0" borderId="120" xfId="0" applyNumberFormat="1" applyFont="1" applyFill="1" applyBorder="1" applyAlignment="1">
      <alignment vertical="center"/>
    </xf>
    <xf numFmtId="165" fontId="5" fillId="0" borderId="128" xfId="0" applyNumberFormat="1" applyFont="1" applyFill="1" applyBorder="1" applyAlignment="1">
      <alignment vertical="center"/>
    </xf>
    <xf numFmtId="165" fontId="5" fillId="0" borderId="129" xfId="0" applyNumberFormat="1" applyFont="1" applyFill="1" applyBorder="1" applyAlignment="1">
      <alignment vertical="center"/>
    </xf>
    <xf numFmtId="165" fontId="5" fillId="0" borderId="61" xfId="0" applyNumberFormat="1" applyFont="1" applyFill="1" applyBorder="1" applyAlignment="1">
      <alignment vertical="center"/>
    </xf>
    <xf numFmtId="165" fontId="2" fillId="0" borderId="64" xfId="0" applyNumberFormat="1" applyFont="1" applyFill="1" applyBorder="1" applyAlignment="1">
      <alignment vertical="center"/>
    </xf>
    <xf numFmtId="165" fontId="2" fillId="0" borderId="17" xfId="0" applyNumberFormat="1" applyFont="1" applyFill="1" applyBorder="1" applyAlignment="1">
      <alignment vertical="center"/>
    </xf>
    <xf numFmtId="0" fontId="5" fillId="0" borderId="21" xfId="0" applyFont="1" applyFill="1" applyBorder="1" applyAlignment="1">
      <alignment vertical="top" wrapText="1"/>
    </xf>
    <xf numFmtId="165" fontId="5" fillId="0" borderId="74" xfId="0" applyNumberFormat="1" applyFont="1" applyFill="1" applyBorder="1" applyAlignment="1">
      <alignment horizontal="left" vertical="center" indent="2"/>
    </xf>
    <xf numFmtId="165" fontId="5" fillId="0" borderId="44" xfId="0" applyNumberFormat="1" applyFont="1" applyFill="1" applyBorder="1" applyAlignment="1">
      <alignment horizontal="left" vertical="center" indent="2"/>
    </xf>
    <xf numFmtId="165" fontId="5" fillId="0" borderId="45" xfId="0" applyNumberFormat="1" applyFont="1" applyFill="1" applyBorder="1" applyAlignment="1">
      <alignment horizontal="left" vertical="center" indent="2"/>
    </xf>
    <xf numFmtId="0" fontId="5" fillId="0" borderId="21" xfId="0" applyFont="1" applyFill="1" applyBorder="1" applyAlignment="1">
      <alignment vertical="center" wrapText="1"/>
    </xf>
    <xf numFmtId="165" fontId="4" fillId="0" borderId="0" xfId="0" applyNumberFormat="1" applyFont="1" applyFill="1"/>
    <xf numFmtId="0" fontId="2" fillId="0" borderId="113" xfId="0" applyFont="1" applyFill="1" applyBorder="1" applyAlignment="1">
      <alignment horizontal="right" vertical="center" indent="1"/>
    </xf>
    <xf numFmtId="0" fontId="2" fillId="0" borderId="55" xfId="0" applyFont="1" applyFill="1" applyBorder="1" applyAlignment="1">
      <alignment horizontal="left" vertical="center" wrapText="1" indent="1"/>
    </xf>
    <xf numFmtId="165" fontId="2" fillId="0" borderId="114" xfId="0" applyNumberFormat="1" applyFont="1" applyFill="1" applyBorder="1" applyAlignment="1">
      <alignment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Fill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textRotation="90"/>
    </xf>
    <xf numFmtId="0" fontId="5" fillId="0" borderId="21" xfId="0" applyFont="1" applyFill="1" applyBorder="1" applyAlignment="1">
      <alignment vertical="center" wrapText="1"/>
    </xf>
    <xf numFmtId="0" fontId="5" fillId="0" borderId="83" xfId="0" applyFont="1" applyFill="1" applyBorder="1" applyAlignment="1">
      <alignment vertical="center" wrapText="1"/>
    </xf>
    <xf numFmtId="0" fontId="5" fillId="0" borderId="6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165" fontId="5" fillId="0" borderId="46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27" xfId="0" applyFont="1" applyFill="1" applyBorder="1" applyAlignment="1">
      <alignment horizontal="center" vertical="center"/>
    </xf>
    <xf numFmtId="0" fontId="5" fillId="0" borderId="128" xfId="0" applyFont="1" applyFill="1" applyBorder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colors>
    <mruColors>
      <color rgb="FFDAC2EC"/>
      <color rgb="FFFFE7FF"/>
      <color rgb="FFD1FFFF"/>
      <color rgb="FFFFF5C9"/>
      <color rgb="FFD9FFF2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J495"/>
  <sheetViews>
    <sheetView tabSelected="1" zoomScale="79" zoomScaleNormal="79" zoomScaleSheetLayoutView="80" workbookViewId="0">
      <pane xSplit="4" ySplit="9" topLeftCell="E375" activePane="bottomRight" state="frozen"/>
      <selection pane="topRight" activeCell="E1" sqref="E1"/>
      <selection pane="bottomLeft" activeCell="A10" sqref="A10"/>
      <selection pane="bottomRight" activeCell="BJ361" sqref="BJ361"/>
    </sheetView>
  </sheetViews>
  <sheetFormatPr defaultRowHeight="17.25" customHeight="1" outlineLevelRow="1" outlineLevelCol="1" x14ac:dyDescent="0.2"/>
  <cols>
    <col min="1" max="1" width="5.42578125" style="254" customWidth="1"/>
    <col min="2" max="2" width="7.42578125" style="254" customWidth="1"/>
    <col min="3" max="3" width="9.140625" style="254"/>
    <col min="4" max="4" width="44.42578125" style="254" customWidth="1"/>
    <col min="5" max="5" width="15.5703125" style="254" customWidth="1"/>
    <col min="6" max="6" width="16.42578125" style="254" customWidth="1"/>
    <col min="7" max="7" width="11.85546875" style="254" customWidth="1"/>
    <col min="8" max="8" width="17.7109375" style="317" customWidth="1"/>
    <col min="9" max="9" width="12.5703125" style="254" hidden="1" customWidth="1" outlineLevel="1"/>
    <col min="10" max="10" width="14.5703125" style="254" hidden="1" customWidth="1" outlineLevel="1"/>
    <col min="11" max="11" width="11.7109375" style="254" hidden="1" customWidth="1" outlineLevel="1"/>
    <col min="12" max="12" width="13.28515625" style="254" hidden="1" customWidth="1" outlineLevel="1"/>
    <col min="13" max="13" width="14.85546875" style="254" hidden="1" customWidth="1" outlineLevel="1"/>
    <col min="14" max="14" width="17" style="254" hidden="1" customWidth="1" outlineLevel="1"/>
    <col min="15" max="15" width="10.7109375" style="254" hidden="1" customWidth="1" outlineLevel="1"/>
    <col min="16" max="16" width="15.85546875" style="254" hidden="1" customWidth="1" outlineLevel="1"/>
    <col min="17" max="17" width="14.42578125" style="254" hidden="1" customWidth="1" outlineLevel="1"/>
    <col min="18" max="18" width="13.28515625" style="254" hidden="1" customWidth="1" outlineLevel="1"/>
    <col min="19" max="19" width="11.140625" style="254" hidden="1" customWidth="1" outlineLevel="1"/>
    <col min="20" max="20" width="13.5703125" style="254" hidden="1" customWidth="1" outlineLevel="1"/>
    <col min="21" max="21" width="13.85546875" style="254" hidden="1" customWidth="1" outlineLevel="1"/>
    <col min="22" max="22" width="14.28515625" style="254" hidden="1" customWidth="1" outlineLevel="1"/>
    <col min="23" max="23" width="10.85546875" style="254" hidden="1" customWidth="1" outlineLevel="1"/>
    <col min="24" max="24" width="18.42578125" style="317" hidden="1" customWidth="1" outlineLevel="1"/>
    <col min="25" max="25" width="14.42578125" style="254" hidden="1" customWidth="1" outlineLevel="1" collapsed="1"/>
    <col min="26" max="26" width="13.28515625" style="254" hidden="1" customWidth="1" outlineLevel="1"/>
    <col min="27" max="27" width="11.140625" style="254" hidden="1" customWidth="1" outlineLevel="1"/>
    <col min="28" max="28" width="13.5703125" style="254" hidden="1" customWidth="1" outlineLevel="1"/>
    <col min="29" max="29" width="13.85546875" style="254" hidden="1" customWidth="1" outlineLevel="1"/>
    <col min="30" max="30" width="14.28515625" style="254" hidden="1" customWidth="1" outlineLevel="1"/>
    <col min="31" max="31" width="10.85546875" style="254" hidden="1" customWidth="1" outlineLevel="1"/>
    <col min="32" max="32" width="18.42578125" style="317" hidden="1" customWidth="1" outlineLevel="1"/>
    <col min="33" max="33" width="14.42578125" style="254" hidden="1" customWidth="1" outlineLevel="1" collapsed="1"/>
    <col min="34" max="34" width="13.28515625" style="254" hidden="1" customWidth="1" outlineLevel="1"/>
    <col min="35" max="35" width="13.85546875" style="254" hidden="1" customWidth="1" outlineLevel="1"/>
    <col min="36" max="36" width="13.5703125" style="254" hidden="1" customWidth="1" outlineLevel="1"/>
    <col min="37" max="37" width="13.85546875" style="254" hidden="1" customWidth="1" outlineLevel="1" collapsed="1"/>
    <col min="38" max="38" width="14.28515625" style="254" hidden="1" customWidth="1" outlineLevel="1"/>
    <col min="39" max="39" width="10.85546875" style="254" hidden="1" customWidth="1" outlineLevel="1"/>
    <col min="40" max="40" width="18.42578125" style="317" hidden="1" customWidth="1" outlineLevel="1"/>
    <col min="41" max="41" width="14.42578125" style="254" hidden="1" customWidth="1" outlineLevel="1" collapsed="1"/>
    <col min="42" max="42" width="13.28515625" style="254" hidden="1" customWidth="1" outlineLevel="1"/>
    <col min="43" max="43" width="13.85546875" style="254" hidden="1" customWidth="1" outlineLevel="1"/>
    <col min="44" max="44" width="13.5703125" style="254" hidden="1" customWidth="1" outlineLevel="1"/>
    <col min="45" max="45" width="14.7109375" style="254" hidden="1" customWidth="1" outlineLevel="1"/>
    <col min="46" max="46" width="14.28515625" style="254" hidden="1" customWidth="1" outlineLevel="1"/>
    <col min="47" max="47" width="10.85546875" style="254" hidden="1" customWidth="1" outlineLevel="1"/>
    <col min="48" max="48" width="18.42578125" style="317" hidden="1" customWidth="1" outlineLevel="1"/>
    <col min="49" max="49" width="14.42578125" style="254" hidden="1" customWidth="1" outlineLevel="1" collapsed="1"/>
    <col min="50" max="50" width="13.28515625" style="254" hidden="1" customWidth="1" outlineLevel="1"/>
    <col min="51" max="51" width="13.85546875" style="254" hidden="1" customWidth="1" outlineLevel="1"/>
    <col min="52" max="52" width="13.5703125" style="254" hidden="1" customWidth="1" outlineLevel="1"/>
    <col min="53" max="53" width="14.7109375" style="254" customWidth="1" collapsed="1"/>
    <col min="54" max="54" width="14.28515625" style="254" customWidth="1"/>
    <col min="55" max="55" width="10.85546875" style="254" customWidth="1"/>
    <col min="56" max="56" width="18.42578125" style="317" customWidth="1"/>
    <col min="57" max="57" width="13" style="254" bestFit="1" customWidth="1"/>
    <col min="58" max="58" width="3.140625" style="4" bestFit="1" customWidth="1"/>
    <col min="59" max="59" width="13.42578125" style="4" bestFit="1" customWidth="1"/>
    <col min="60" max="60" width="11.5703125" style="4" bestFit="1" customWidth="1"/>
    <col min="61" max="61" width="9.28515625" style="254" bestFit="1" customWidth="1"/>
    <col min="62" max="62" width="12.85546875" style="254" bestFit="1" customWidth="1"/>
    <col min="63" max="16384" width="9.140625" style="254"/>
  </cols>
  <sheetData>
    <row r="1" spans="1:60" s="317" customFormat="1" ht="20.25" customHeight="1" x14ac:dyDescent="0.2">
      <c r="A1" s="2"/>
      <c r="B1" s="3"/>
      <c r="C1" s="4"/>
      <c r="D1" s="4"/>
      <c r="E1" s="4"/>
      <c r="F1" s="4"/>
      <c r="G1" s="4"/>
      <c r="H1" s="5"/>
      <c r="I1" s="4"/>
      <c r="J1" s="4"/>
      <c r="K1" s="4"/>
      <c r="L1" s="5"/>
      <c r="M1" s="4"/>
      <c r="N1" s="4"/>
      <c r="O1" s="4"/>
      <c r="P1" s="255" t="s">
        <v>118</v>
      </c>
      <c r="Q1" s="4"/>
      <c r="R1" s="4"/>
      <c r="S1" s="4"/>
      <c r="T1" s="5"/>
      <c r="U1" s="4"/>
      <c r="V1" s="4"/>
      <c r="W1" s="4"/>
      <c r="X1" s="255" t="s">
        <v>118</v>
      </c>
      <c r="Y1" s="4"/>
      <c r="Z1" s="4"/>
      <c r="AA1" s="4"/>
      <c r="AB1" s="5"/>
      <c r="AC1" s="4"/>
      <c r="AD1" s="4"/>
      <c r="AE1" s="4"/>
      <c r="AF1" s="255" t="s">
        <v>118</v>
      </c>
      <c r="AG1" s="4"/>
      <c r="AH1" s="4"/>
      <c r="AI1" s="4"/>
      <c r="AJ1" s="5"/>
      <c r="AK1" s="4"/>
      <c r="AL1" s="4"/>
      <c r="AM1" s="4"/>
      <c r="AN1" s="255" t="s">
        <v>118</v>
      </c>
      <c r="AO1" s="4"/>
      <c r="AP1" s="4"/>
      <c r="AQ1" s="4"/>
      <c r="AR1" s="5"/>
      <c r="AS1" s="4"/>
      <c r="AT1" s="4"/>
      <c r="AU1" s="4"/>
      <c r="AV1" s="255"/>
      <c r="AW1" s="4"/>
      <c r="AX1" s="4"/>
      <c r="AY1" s="4"/>
      <c r="AZ1" s="5"/>
      <c r="BA1" s="4"/>
      <c r="BB1" s="4"/>
      <c r="BC1" s="4"/>
      <c r="BD1" s="255" t="s">
        <v>118</v>
      </c>
      <c r="BF1" s="4"/>
      <c r="BG1" s="4"/>
      <c r="BH1" s="4"/>
    </row>
    <row r="2" spans="1:60" s="317" customFormat="1" ht="20.25" customHeight="1" x14ac:dyDescent="0.2">
      <c r="A2" s="2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255" t="s">
        <v>129</v>
      </c>
      <c r="Q2" s="4"/>
      <c r="R2" s="4"/>
      <c r="S2" s="4"/>
      <c r="T2" s="4"/>
      <c r="U2" s="4"/>
      <c r="V2" s="4"/>
      <c r="W2" s="4"/>
      <c r="X2" s="255" t="s">
        <v>129</v>
      </c>
      <c r="Y2" s="4"/>
      <c r="Z2" s="4"/>
      <c r="AA2" s="4"/>
      <c r="AB2" s="4"/>
      <c r="AC2" s="4"/>
      <c r="AD2" s="4"/>
      <c r="AE2" s="4"/>
      <c r="AF2" s="255" t="s">
        <v>129</v>
      </c>
      <c r="AG2" s="4"/>
      <c r="AH2" s="4"/>
      <c r="AI2" s="4"/>
      <c r="AJ2" s="4"/>
      <c r="AK2" s="4"/>
      <c r="AL2" s="4"/>
      <c r="AM2" s="4"/>
      <c r="AN2" s="255" t="s">
        <v>129</v>
      </c>
      <c r="AO2" s="4"/>
      <c r="AP2" s="4"/>
      <c r="AQ2" s="4"/>
      <c r="AR2" s="4"/>
      <c r="AS2" s="4"/>
      <c r="AT2" s="4"/>
      <c r="AU2" s="4"/>
      <c r="AV2" s="255"/>
      <c r="AW2" s="4"/>
      <c r="AX2" s="4"/>
      <c r="AY2" s="4"/>
      <c r="AZ2" s="4"/>
      <c r="BA2" s="4"/>
      <c r="BB2" s="4"/>
      <c r="BC2" s="4"/>
      <c r="BD2" s="255" t="s">
        <v>129</v>
      </c>
      <c r="BF2" s="4"/>
      <c r="BG2" s="4"/>
      <c r="BH2" s="4"/>
    </row>
    <row r="3" spans="1:60" ht="20.25" customHeight="1" x14ac:dyDescent="0.2">
      <c r="A3" s="6"/>
      <c r="B3" s="333" t="s">
        <v>0</v>
      </c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3"/>
      <c r="AA3" s="333"/>
      <c r="AB3" s="333"/>
      <c r="AC3" s="333"/>
      <c r="AD3" s="333"/>
      <c r="AE3" s="333"/>
      <c r="AF3" s="333"/>
      <c r="AG3" s="333"/>
      <c r="AH3" s="333"/>
      <c r="AI3" s="333"/>
      <c r="AJ3" s="333"/>
      <c r="AK3" s="333"/>
      <c r="AL3" s="333"/>
      <c r="AM3" s="333"/>
      <c r="AN3" s="333"/>
      <c r="AO3" s="333"/>
      <c r="AP3" s="333"/>
      <c r="AQ3" s="333"/>
      <c r="AR3" s="333"/>
      <c r="AS3" s="333"/>
      <c r="AT3" s="333"/>
      <c r="AU3" s="333"/>
      <c r="AV3" s="333"/>
      <c r="AW3" s="333"/>
      <c r="AX3" s="333"/>
      <c r="AY3" s="333"/>
      <c r="AZ3" s="333"/>
      <c r="BA3" s="333"/>
      <c r="BB3" s="333"/>
      <c r="BC3" s="333"/>
      <c r="BD3" s="333"/>
    </row>
    <row r="4" spans="1:60" ht="6" customHeight="1" x14ac:dyDescent="0.2">
      <c r="A4" s="6"/>
      <c r="B4" s="3"/>
      <c r="C4" s="4"/>
      <c r="D4" s="4"/>
      <c r="E4" s="4"/>
      <c r="F4" s="4"/>
      <c r="G4" s="4"/>
      <c r="H4" s="5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4"/>
      <c r="Y4" s="7"/>
      <c r="Z4" s="7"/>
      <c r="AA4" s="7"/>
      <c r="AB4" s="7"/>
      <c r="AC4" s="7"/>
      <c r="AD4" s="7"/>
      <c r="AE4" s="7"/>
      <c r="AF4" s="4"/>
      <c r="AG4" s="7"/>
      <c r="AH4" s="7"/>
      <c r="AI4" s="7"/>
      <c r="AJ4" s="7"/>
      <c r="AK4" s="7"/>
      <c r="AL4" s="7"/>
      <c r="AM4" s="7"/>
      <c r="AN4" s="4"/>
      <c r="AO4" s="7"/>
      <c r="AP4" s="7"/>
      <c r="AQ4" s="7"/>
      <c r="AR4" s="7"/>
      <c r="AS4" s="7"/>
      <c r="AT4" s="7"/>
      <c r="AU4" s="7"/>
      <c r="AV4" s="4"/>
      <c r="AW4" s="7"/>
      <c r="AX4" s="7"/>
      <c r="AY4" s="7"/>
      <c r="AZ4" s="7"/>
      <c r="BA4" s="7"/>
      <c r="BB4" s="7"/>
      <c r="BC4" s="7"/>
      <c r="BD4" s="4"/>
    </row>
    <row r="5" spans="1:60" ht="17.25" customHeight="1" x14ac:dyDescent="0.2">
      <c r="A5" s="6"/>
      <c r="B5" s="8"/>
      <c r="C5" s="9"/>
      <c r="D5" s="9"/>
      <c r="E5" s="10"/>
      <c r="F5" s="10"/>
      <c r="G5" s="10"/>
      <c r="H5" s="260"/>
      <c r="I5" s="10"/>
      <c r="J5" s="10"/>
      <c r="K5" s="10"/>
      <c r="L5" s="1" t="s">
        <v>1</v>
      </c>
      <c r="M5" s="10"/>
      <c r="N5" s="10"/>
      <c r="O5" s="10"/>
      <c r="P5" s="1" t="s">
        <v>1</v>
      </c>
      <c r="Q5" s="10"/>
      <c r="R5" s="10"/>
      <c r="S5" s="10"/>
      <c r="T5" s="1" t="s">
        <v>1</v>
      </c>
      <c r="U5" s="10"/>
      <c r="V5" s="10"/>
      <c r="W5" s="10"/>
      <c r="X5" s="260" t="s">
        <v>1</v>
      </c>
      <c r="Y5" s="10"/>
      <c r="Z5" s="10"/>
      <c r="AA5" s="10"/>
      <c r="AB5" s="1" t="s">
        <v>1</v>
      </c>
      <c r="AC5" s="10"/>
      <c r="AD5" s="10"/>
      <c r="AE5" s="10"/>
      <c r="AF5" s="260" t="s">
        <v>1</v>
      </c>
      <c r="AG5" s="10"/>
      <c r="AH5" s="10"/>
      <c r="AI5" s="10"/>
      <c r="AJ5" s="1" t="s">
        <v>1</v>
      </c>
      <c r="AK5" s="10"/>
      <c r="AL5" s="10"/>
      <c r="AM5" s="10"/>
      <c r="AN5" s="260" t="s">
        <v>1</v>
      </c>
      <c r="AO5" s="10"/>
      <c r="AP5" s="10"/>
      <c r="AQ5" s="10"/>
      <c r="AR5" s="1" t="s">
        <v>1</v>
      </c>
      <c r="AS5" s="10"/>
      <c r="AT5" s="10"/>
      <c r="AU5" s="10"/>
      <c r="AV5" s="260" t="s">
        <v>1</v>
      </c>
      <c r="AW5" s="10"/>
      <c r="AX5" s="10"/>
      <c r="AY5" s="10"/>
      <c r="AZ5" s="1" t="s">
        <v>1</v>
      </c>
      <c r="BA5" s="10"/>
      <c r="BB5" s="10"/>
      <c r="BC5" s="10"/>
      <c r="BD5" s="260" t="s">
        <v>1</v>
      </c>
    </row>
    <row r="6" spans="1:60" ht="21.75" customHeight="1" x14ac:dyDescent="0.2">
      <c r="A6" s="6"/>
      <c r="B6" s="334" t="s">
        <v>2</v>
      </c>
      <c r="C6" s="335"/>
      <c r="D6" s="336"/>
      <c r="E6" s="321" t="s">
        <v>113</v>
      </c>
      <c r="F6" s="322"/>
      <c r="G6" s="322"/>
      <c r="H6" s="323"/>
      <c r="I6" s="321" t="s">
        <v>116</v>
      </c>
      <c r="J6" s="322"/>
      <c r="K6" s="322"/>
      <c r="L6" s="323"/>
      <c r="M6" s="321" t="s">
        <v>119</v>
      </c>
      <c r="N6" s="322"/>
      <c r="O6" s="322"/>
      <c r="P6" s="323"/>
      <c r="Q6" s="321" t="s">
        <v>116</v>
      </c>
      <c r="R6" s="322"/>
      <c r="S6" s="322"/>
      <c r="T6" s="323"/>
      <c r="U6" s="321" t="s">
        <v>117</v>
      </c>
      <c r="V6" s="322"/>
      <c r="W6" s="322"/>
      <c r="X6" s="323"/>
      <c r="Y6" s="321" t="s">
        <v>116</v>
      </c>
      <c r="Z6" s="322"/>
      <c r="AA6" s="322"/>
      <c r="AB6" s="323"/>
      <c r="AC6" s="321" t="s">
        <v>117</v>
      </c>
      <c r="AD6" s="322"/>
      <c r="AE6" s="322"/>
      <c r="AF6" s="323"/>
      <c r="AG6" s="321" t="s">
        <v>116</v>
      </c>
      <c r="AH6" s="322"/>
      <c r="AI6" s="322"/>
      <c r="AJ6" s="323"/>
      <c r="AK6" s="321" t="s">
        <v>126</v>
      </c>
      <c r="AL6" s="322"/>
      <c r="AM6" s="322"/>
      <c r="AN6" s="323"/>
      <c r="AO6" s="321" t="s">
        <v>116</v>
      </c>
      <c r="AP6" s="322"/>
      <c r="AQ6" s="322"/>
      <c r="AR6" s="323"/>
      <c r="AS6" s="321" t="s">
        <v>127</v>
      </c>
      <c r="AT6" s="322"/>
      <c r="AU6" s="322"/>
      <c r="AV6" s="323"/>
      <c r="AW6" s="321" t="s">
        <v>116</v>
      </c>
      <c r="AX6" s="322"/>
      <c r="AY6" s="322"/>
      <c r="AZ6" s="323"/>
      <c r="BA6" s="321" t="s">
        <v>117</v>
      </c>
      <c r="BB6" s="322"/>
      <c r="BC6" s="322"/>
      <c r="BD6" s="323"/>
    </row>
    <row r="7" spans="1:60" ht="15" customHeight="1" x14ac:dyDescent="0.2">
      <c r="A7" s="6"/>
      <c r="B7" s="337"/>
      <c r="C7" s="338"/>
      <c r="D7" s="339"/>
      <c r="E7" s="324"/>
      <c r="F7" s="325"/>
      <c r="G7" s="325"/>
      <c r="H7" s="326"/>
      <c r="I7" s="324">
        <v>1</v>
      </c>
      <c r="J7" s="325"/>
      <c r="K7" s="325"/>
      <c r="L7" s="326"/>
      <c r="M7" s="324"/>
      <c r="N7" s="325"/>
      <c r="O7" s="325"/>
      <c r="P7" s="326"/>
      <c r="Q7" s="324">
        <v>2</v>
      </c>
      <c r="R7" s="325"/>
      <c r="S7" s="325"/>
      <c r="T7" s="326"/>
      <c r="U7" s="324"/>
      <c r="V7" s="325"/>
      <c r="W7" s="325"/>
      <c r="X7" s="326"/>
      <c r="Y7" s="324">
        <v>3</v>
      </c>
      <c r="Z7" s="325"/>
      <c r="AA7" s="325"/>
      <c r="AB7" s="326"/>
      <c r="AC7" s="324"/>
      <c r="AD7" s="325"/>
      <c r="AE7" s="325"/>
      <c r="AF7" s="326"/>
      <c r="AG7" s="324">
        <v>4</v>
      </c>
      <c r="AH7" s="325"/>
      <c r="AI7" s="325"/>
      <c r="AJ7" s="326"/>
      <c r="AK7" s="324"/>
      <c r="AL7" s="325"/>
      <c r="AM7" s="325"/>
      <c r="AN7" s="326"/>
      <c r="AO7" s="324" t="s">
        <v>95</v>
      </c>
      <c r="AP7" s="325"/>
      <c r="AQ7" s="325"/>
      <c r="AR7" s="326"/>
      <c r="AS7" s="324"/>
      <c r="AT7" s="325"/>
      <c r="AU7" s="325"/>
      <c r="AV7" s="326"/>
      <c r="AW7" s="324" t="s">
        <v>128</v>
      </c>
      <c r="AX7" s="325"/>
      <c r="AY7" s="325"/>
      <c r="AZ7" s="326"/>
      <c r="BA7" s="324"/>
      <c r="BB7" s="325"/>
      <c r="BC7" s="325"/>
      <c r="BD7" s="326"/>
    </row>
    <row r="8" spans="1:60" ht="38.25" x14ac:dyDescent="0.2">
      <c r="A8" s="6"/>
      <c r="B8" s="11"/>
      <c r="C8" s="12"/>
      <c r="D8" s="13" t="s">
        <v>3</v>
      </c>
      <c r="E8" s="14" t="s">
        <v>4</v>
      </c>
      <c r="F8" s="14" t="s">
        <v>5</v>
      </c>
      <c r="G8" s="14" t="s">
        <v>6</v>
      </c>
      <c r="H8" s="15" t="s">
        <v>7</v>
      </c>
      <c r="I8" s="14" t="s">
        <v>4</v>
      </c>
      <c r="J8" s="14" t="s">
        <v>5</v>
      </c>
      <c r="K8" s="14" t="s">
        <v>6</v>
      </c>
      <c r="L8" s="15" t="s">
        <v>7</v>
      </c>
      <c r="M8" s="14" t="s">
        <v>4</v>
      </c>
      <c r="N8" s="14" t="s">
        <v>5</v>
      </c>
      <c r="O8" s="14" t="s">
        <v>6</v>
      </c>
      <c r="P8" s="15" t="s">
        <v>7</v>
      </c>
      <c r="Q8" s="14" t="s">
        <v>4</v>
      </c>
      <c r="R8" s="14" t="s">
        <v>5</v>
      </c>
      <c r="S8" s="14" t="s">
        <v>6</v>
      </c>
      <c r="T8" s="15" t="s">
        <v>7</v>
      </c>
      <c r="U8" s="14" t="s">
        <v>4</v>
      </c>
      <c r="V8" s="14" t="s">
        <v>5</v>
      </c>
      <c r="W8" s="14" t="s">
        <v>6</v>
      </c>
      <c r="X8" s="15" t="s">
        <v>7</v>
      </c>
      <c r="Y8" s="14" t="s">
        <v>4</v>
      </c>
      <c r="Z8" s="14" t="s">
        <v>5</v>
      </c>
      <c r="AA8" s="14" t="s">
        <v>6</v>
      </c>
      <c r="AB8" s="15" t="s">
        <v>7</v>
      </c>
      <c r="AC8" s="14" t="s">
        <v>4</v>
      </c>
      <c r="AD8" s="14" t="s">
        <v>5</v>
      </c>
      <c r="AE8" s="14" t="s">
        <v>6</v>
      </c>
      <c r="AF8" s="15" t="s">
        <v>7</v>
      </c>
      <c r="AG8" s="14" t="s">
        <v>4</v>
      </c>
      <c r="AH8" s="14" t="s">
        <v>5</v>
      </c>
      <c r="AI8" s="14" t="s">
        <v>6</v>
      </c>
      <c r="AJ8" s="15" t="s">
        <v>7</v>
      </c>
      <c r="AK8" s="14" t="s">
        <v>4</v>
      </c>
      <c r="AL8" s="14" t="s">
        <v>5</v>
      </c>
      <c r="AM8" s="14" t="s">
        <v>6</v>
      </c>
      <c r="AN8" s="15" t="s">
        <v>7</v>
      </c>
      <c r="AO8" s="14" t="s">
        <v>4</v>
      </c>
      <c r="AP8" s="14" t="s">
        <v>5</v>
      </c>
      <c r="AQ8" s="14" t="s">
        <v>6</v>
      </c>
      <c r="AR8" s="15" t="s">
        <v>7</v>
      </c>
      <c r="AS8" s="14" t="s">
        <v>4</v>
      </c>
      <c r="AT8" s="14" t="s">
        <v>5</v>
      </c>
      <c r="AU8" s="14" t="s">
        <v>6</v>
      </c>
      <c r="AV8" s="15" t="s">
        <v>7</v>
      </c>
      <c r="AW8" s="14" t="s">
        <v>4</v>
      </c>
      <c r="AX8" s="14" t="s">
        <v>5</v>
      </c>
      <c r="AY8" s="14" t="s">
        <v>6</v>
      </c>
      <c r="AZ8" s="15" t="s">
        <v>7</v>
      </c>
      <c r="BA8" s="14" t="s">
        <v>4</v>
      </c>
      <c r="BB8" s="14" t="s">
        <v>5</v>
      </c>
      <c r="BC8" s="14" t="s">
        <v>6</v>
      </c>
      <c r="BD8" s="15" t="s">
        <v>7</v>
      </c>
    </row>
    <row r="9" spans="1:60" ht="17.25" customHeight="1" x14ac:dyDescent="0.2">
      <c r="A9" s="6"/>
      <c r="B9" s="16" t="s">
        <v>8</v>
      </c>
      <c r="C9" s="17" t="s">
        <v>9</v>
      </c>
      <c r="D9" s="18"/>
      <c r="E9" s="19">
        <v>3</v>
      </c>
      <c r="F9" s="20">
        <v>4</v>
      </c>
      <c r="G9" s="19">
        <v>5</v>
      </c>
      <c r="H9" s="20">
        <v>6</v>
      </c>
      <c r="I9" s="19"/>
      <c r="J9" s="20"/>
      <c r="K9" s="19"/>
      <c r="L9" s="20"/>
      <c r="M9" s="19">
        <v>7</v>
      </c>
      <c r="N9" s="20">
        <v>8</v>
      </c>
      <c r="O9" s="19">
        <v>9</v>
      </c>
      <c r="P9" s="21">
        <v>10</v>
      </c>
      <c r="Q9" s="19"/>
      <c r="R9" s="20"/>
      <c r="S9" s="19"/>
      <c r="T9" s="20"/>
      <c r="U9" s="19">
        <v>3</v>
      </c>
      <c r="V9" s="20">
        <v>4</v>
      </c>
      <c r="W9" s="19">
        <v>5</v>
      </c>
      <c r="X9" s="21">
        <v>6</v>
      </c>
      <c r="Y9" s="19"/>
      <c r="Z9" s="20"/>
      <c r="AA9" s="19"/>
      <c r="AB9" s="20"/>
      <c r="AC9" s="19">
        <v>3</v>
      </c>
      <c r="AD9" s="20">
        <v>4</v>
      </c>
      <c r="AE9" s="19">
        <v>5</v>
      </c>
      <c r="AF9" s="21">
        <v>6</v>
      </c>
      <c r="AG9" s="19"/>
      <c r="AH9" s="20"/>
      <c r="AI9" s="19"/>
      <c r="AJ9" s="20"/>
      <c r="AK9" s="19">
        <v>3</v>
      </c>
      <c r="AL9" s="20">
        <v>4</v>
      </c>
      <c r="AM9" s="19">
        <v>5</v>
      </c>
      <c r="AN9" s="21">
        <v>6</v>
      </c>
      <c r="AO9" s="19"/>
      <c r="AP9" s="20"/>
      <c r="AQ9" s="19"/>
      <c r="AR9" s="20"/>
      <c r="AS9" s="19">
        <v>3</v>
      </c>
      <c r="AT9" s="20">
        <v>4</v>
      </c>
      <c r="AU9" s="19">
        <v>5</v>
      </c>
      <c r="AV9" s="21">
        <v>6</v>
      </c>
      <c r="AW9" s="19"/>
      <c r="AX9" s="20"/>
      <c r="AY9" s="19"/>
      <c r="AZ9" s="20"/>
      <c r="BA9" s="19">
        <v>7</v>
      </c>
      <c r="BB9" s="20">
        <v>8</v>
      </c>
      <c r="BC9" s="19">
        <v>9</v>
      </c>
      <c r="BD9" s="21">
        <v>10</v>
      </c>
    </row>
    <row r="10" spans="1:60" ht="17.25" customHeight="1" x14ac:dyDescent="0.2">
      <c r="A10" s="22"/>
      <c r="B10" s="23">
        <v>1</v>
      </c>
      <c r="C10" s="24" t="s">
        <v>10</v>
      </c>
      <c r="D10" s="25"/>
      <c r="E10" s="26">
        <f>SUM(E11:E20)</f>
        <v>136233</v>
      </c>
      <c r="F10" s="26">
        <f>SUM(F11:F20)</f>
        <v>293685</v>
      </c>
      <c r="G10" s="26">
        <f>SUM(G11:G20)</f>
        <v>0</v>
      </c>
      <c r="H10" s="26">
        <f t="shared" ref="H10:H73" si="0">+G10+F10+E10</f>
        <v>429918</v>
      </c>
      <c r="I10" s="26">
        <f>SUM(I11:I20)</f>
        <v>31975</v>
      </c>
      <c r="J10" s="26">
        <f>SUM(J11:J20)</f>
        <v>0</v>
      </c>
      <c r="K10" s="26">
        <f>SUM(K11:K20)</f>
        <v>0</v>
      </c>
      <c r="L10" s="26">
        <f t="shared" ref="L10:L73" si="1">+K10+J10+I10</f>
        <v>31975</v>
      </c>
      <c r="M10" s="26">
        <f t="shared" ref="M10:O14" si="2">+I10+E10</f>
        <v>168208</v>
      </c>
      <c r="N10" s="26">
        <f t="shared" si="2"/>
        <v>293685</v>
      </c>
      <c r="O10" s="26">
        <f t="shared" si="2"/>
        <v>0</v>
      </c>
      <c r="P10" s="27">
        <f t="shared" ref="P10:P73" si="3">+O10+N10+M10</f>
        <v>461893</v>
      </c>
      <c r="Q10" s="26">
        <f>SUM(Q11:Q20)</f>
        <v>150</v>
      </c>
      <c r="R10" s="26">
        <f>SUM(R11:R20)</f>
        <v>0</v>
      </c>
      <c r="S10" s="26">
        <f>SUM(S11:S20)</f>
        <v>0</v>
      </c>
      <c r="T10" s="26">
        <f t="shared" ref="T10:T73" si="4">+S10+R10+Q10</f>
        <v>150</v>
      </c>
      <c r="U10" s="26">
        <f t="shared" ref="U10:U14" si="5">+Q10+M10</f>
        <v>168358</v>
      </c>
      <c r="V10" s="26">
        <f t="shared" ref="V10:V14" si="6">+R10+N10</f>
        <v>293685</v>
      </c>
      <c r="W10" s="26">
        <f t="shared" ref="W10:W14" si="7">+S10+O10</f>
        <v>0</v>
      </c>
      <c r="X10" s="27">
        <f t="shared" ref="X10:X73" si="8">+W10+V10+U10</f>
        <v>462043</v>
      </c>
      <c r="Y10" s="26">
        <f>SUM(Y11:Y20)</f>
        <v>-4000</v>
      </c>
      <c r="Z10" s="26">
        <f>SUM(Z11:Z20)</f>
        <v>7749</v>
      </c>
      <c r="AA10" s="26">
        <f>SUM(AA11:AA20)</f>
        <v>0</v>
      </c>
      <c r="AB10" s="26">
        <f t="shared" ref="AB10:AB73" si="9">+AA10+Z10+Y10</f>
        <v>3749</v>
      </c>
      <c r="AC10" s="26">
        <f t="shared" ref="AC10:AC14" si="10">+Y10+U10</f>
        <v>164358</v>
      </c>
      <c r="AD10" s="26">
        <f t="shared" ref="AD10:AD14" si="11">+Z10+V10</f>
        <v>301434</v>
      </c>
      <c r="AE10" s="26">
        <f t="shared" ref="AE10:AE14" si="12">+AA10+W10</f>
        <v>0</v>
      </c>
      <c r="AF10" s="27">
        <f t="shared" ref="AF10:AF73" si="13">+AE10+AD10+AC10</f>
        <v>465792</v>
      </c>
      <c r="AG10" s="26">
        <f>SUM(AG11:AG20)</f>
        <v>-3170</v>
      </c>
      <c r="AH10" s="26">
        <f>SUM(AH11:AH20)</f>
        <v>0</v>
      </c>
      <c r="AI10" s="26">
        <f>SUM(AI11:AI20)</f>
        <v>0</v>
      </c>
      <c r="AJ10" s="26">
        <f t="shared" ref="AJ10:AJ73" si="14">+AI10+AH10+AG10</f>
        <v>-3170</v>
      </c>
      <c r="AK10" s="26">
        <f t="shared" ref="AK10:AK14" si="15">+AG10+AC10</f>
        <v>161188</v>
      </c>
      <c r="AL10" s="26">
        <f t="shared" ref="AL10:AL14" si="16">+AH10+AD10</f>
        <v>301434</v>
      </c>
      <c r="AM10" s="26">
        <f t="shared" ref="AM10:AM14" si="17">+AI10+AE10</f>
        <v>0</v>
      </c>
      <c r="AN10" s="27">
        <f t="shared" ref="AN10:AN73" si="18">+AM10+AL10+AK10</f>
        <v>462622</v>
      </c>
      <c r="AO10" s="26">
        <f>SUM(AO11:AO20)</f>
        <v>0</v>
      </c>
      <c r="AP10" s="26">
        <f>SUM(AP11:AP20)</f>
        <v>0</v>
      </c>
      <c r="AQ10" s="26">
        <f>SUM(AQ11:AQ20)</f>
        <v>0</v>
      </c>
      <c r="AR10" s="26">
        <f t="shared" ref="AR10:AR73" si="19">+AQ10+AP10+AO10</f>
        <v>0</v>
      </c>
      <c r="AS10" s="26">
        <f t="shared" ref="AS10:AS14" si="20">+AO10+AK10</f>
        <v>161188</v>
      </c>
      <c r="AT10" s="26">
        <f t="shared" ref="AT10:AT14" si="21">+AP10+AL10</f>
        <v>301434</v>
      </c>
      <c r="AU10" s="26">
        <f t="shared" ref="AU10:AU14" si="22">+AQ10+AM10</f>
        <v>0</v>
      </c>
      <c r="AV10" s="27">
        <f t="shared" ref="AV10:AV73" si="23">+AU10+AT10+AS10</f>
        <v>462622</v>
      </c>
      <c r="AW10" s="26">
        <f>SUM(AW11:AW20)</f>
        <v>0</v>
      </c>
      <c r="AX10" s="26">
        <f>SUM(AX11:AX20)</f>
        <v>0</v>
      </c>
      <c r="AY10" s="26">
        <f>SUM(AY11:AY20)</f>
        <v>0</v>
      </c>
      <c r="AZ10" s="26">
        <f t="shared" ref="AZ10:AZ73" si="24">+AY10+AX10+AW10</f>
        <v>0</v>
      </c>
      <c r="BA10" s="26">
        <f t="shared" ref="BA10:BA14" si="25">+AW10+AS10</f>
        <v>161188</v>
      </c>
      <c r="BB10" s="26">
        <f t="shared" ref="BB10:BB14" si="26">+AX10+AT10</f>
        <v>301434</v>
      </c>
      <c r="BC10" s="26">
        <f t="shared" ref="BC10:BC14" si="27">+AY10+AU10</f>
        <v>0</v>
      </c>
      <c r="BD10" s="27">
        <f t="shared" ref="BD10:BD73" si="28">+BC10+BB10+BA10</f>
        <v>462622</v>
      </c>
    </row>
    <row r="11" spans="1:60" ht="17.25" customHeight="1" x14ac:dyDescent="0.2">
      <c r="A11" s="6"/>
      <c r="B11" s="28"/>
      <c r="C11" s="29">
        <v>1</v>
      </c>
      <c r="D11" s="30" t="s">
        <v>11</v>
      </c>
      <c r="E11" s="31">
        <v>720</v>
      </c>
      <c r="F11" s="31">
        <v>0</v>
      </c>
      <c r="G11" s="31">
        <v>0</v>
      </c>
      <c r="H11" s="102">
        <f t="shared" si="0"/>
        <v>720</v>
      </c>
      <c r="I11" s="31"/>
      <c r="J11" s="31"/>
      <c r="K11" s="31"/>
      <c r="L11" s="31">
        <f t="shared" si="1"/>
        <v>0</v>
      </c>
      <c r="M11" s="31">
        <f t="shared" si="2"/>
        <v>720</v>
      </c>
      <c r="N11" s="31">
        <f t="shared" si="2"/>
        <v>0</v>
      </c>
      <c r="O11" s="31">
        <f t="shared" si="2"/>
        <v>0</v>
      </c>
      <c r="P11" s="32">
        <f t="shared" si="3"/>
        <v>720</v>
      </c>
      <c r="Q11" s="31"/>
      <c r="R11" s="31"/>
      <c r="S11" s="31"/>
      <c r="T11" s="31">
        <f t="shared" si="4"/>
        <v>0</v>
      </c>
      <c r="U11" s="31">
        <f t="shared" si="5"/>
        <v>720</v>
      </c>
      <c r="V11" s="31">
        <f t="shared" si="6"/>
        <v>0</v>
      </c>
      <c r="W11" s="31">
        <f t="shared" si="7"/>
        <v>0</v>
      </c>
      <c r="X11" s="103">
        <f t="shared" si="8"/>
        <v>720</v>
      </c>
      <c r="Y11" s="31"/>
      <c r="Z11" s="31"/>
      <c r="AA11" s="31"/>
      <c r="AB11" s="31">
        <f t="shared" si="9"/>
        <v>0</v>
      </c>
      <c r="AC11" s="31">
        <f t="shared" si="10"/>
        <v>720</v>
      </c>
      <c r="AD11" s="31">
        <f t="shared" si="11"/>
        <v>0</v>
      </c>
      <c r="AE11" s="31">
        <f t="shared" si="12"/>
        <v>0</v>
      </c>
      <c r="AF11" s="103">
        <f t="shared" si="13"/>
        <v>720</v>
      </c>
      <c r="AG11" s="31"/>
      <c r="AH11" s="31"/>
      <c r="AI11" s="31"/>
      <c r="AJ11" s="31">
        <f t="shared" si="14"/>
        <v>0</v>
      </c>
      <c r="AK11" s="31">
        <f t="shared" si="15"/>
        <v>720</v>
      </c>
      <c r="AL11" s="31">
        <f t="shared" si="16"/>
        <v>0</v>
      </c>
      <c r="AM11" s="31">
        <f t="shared" si="17"/>
        <v>0</v>
      </c>
      <c r="AN11" s="103">
        <f t="shared" si="18"/>
        <v>720</v>
      </c>
      <c r="AO11" s="31">
        <v>0</v>
      </c>
      <c r="AP11" s="31">
        <v>0</v>
      </c>
      <c r="AQ11" s="31">
        <v>0</v>
      </c>
      <c r="AR11" s="31">
        <f t="shared" si="19"/>
        <v>0</v>
      </c>
      <c r="AS11" s="31">
        <f t="shared" si="20"/>
        <v>720</v>
      </c>
      <c r="AT11" s="31">
        <f t="shared" si="21"/>
        <v>0</v>
      </c>
      <c r="AU11" s="31">
        <f t="shared" si="22"/>
        <v>0</v>
      </c>
      <c r="AV11" s="103">
        <f t="shared" si="23"/>
        <v>720</v>
      </c>
      <c r="AW11" s="31">
        <v>0</v>
      </c>
      <c r="AX11" s="31">
        <v>0</v>
      </c>
      <c r="AY11" s="31">
        <v>0</v>
      </c>
      <c r="AZ11" s="31">
        <f t="shared" si="24"/>
        <v>0</v>
      </c>
      <c r="BA11" s="31">
        <f t="shared" si="25"/>
        <v>720</v>
      </c>
      <c r="BB11" s="31">
        <f t="shared" si="26"/>
        <v>0</v>
      </c>
      <c r="BC11" s="31">
        <f t="shared" si="27"/>
        <v>0</v>
      </c>
      <c r="BD11" s="103">
        <f t="shared" si="28"/>
        <v>720</v>
      </c>
    </row>
    <row r="12" spans="1:60" ht="30" x14ac:dyDescent="0.2">
      <c r="A12" s="6"/>
      <c r="B12" s="34"/>
      <c r="C12" s="35">
        <v>2</v>
      </c>
      <c r="D12" s="36" t="s">
        <v>12</v>
      </c>
      <c r="E12" s="31">
        <v>84</v>
      </c>
      <c r="F12" s="31">
        <v>0</v>
      </c>
      <c r="G12" s="31">
        <v>0</v>
      </c>
      <c r="H12" s="41">
        <f t="shared" si="0"/>
        <v>84</v>
      </c>
      <c r="I12" s="31"/>
      <c r="J12" s="31"/>
      <c r="K12" s="31"/>
      <c r="L12" s="37">
        <f t="shared" si="1"/>
        <v>0</v>
      </c>
      <c r="M12" s="31">
        <f t="shared" si="2"/>
        <v>84</v>
      </c>
      <c r="N12" s="31">
        <f t="shared" si="2"/>
        <v>0</v>
      </c>
      <c r="O12" s="31">
        <f t="shared" si="2"/>
        <v>0</v>
      </c>
      <c r="P12" s="38">
        <f t="shared" si="3"/>
        <v>84</v>
      </c>
      <c r="Q12" s="31"/>
      <c r="R12" s="31"/>
      <c r="S12" s="31"/>
      <c r="T12" s="37">
        <f t="shared" si="4"/>
        <v>0</v>
      </c>
      <c r="U12" s="31">
        <f t="shared" si="5"/>
        <v>84</v>
      </c>
      <c r="V12" s="31">
        <f t="shared" si="6"/>
        <v>0</v>
      </c>
      <c r="W12" s="31">
        <f t="shared" si="7"/>
        <v>0</v>
      </c>
      <c r="X12" s="42">
        <f t="shared" si="8"/>
        <v>84</v>
      </c>
      <c r="Y12" s="31"/>
      <c r="Z12" s="31"/>
      <c r="AA12" s="31"/>
      <c r="AB12" s="37">
        <f t="shared" si="9"/>
        <v>0</v>
      </c>
      <c r="AC12" s="31">
        <f t="shared" si="10"/>
        <v>84</v>
      </c>
      <c r="AD12" s="31">
        <f t="shared" si="11"/>
        <v>0</v>
      </c>
      <c r="AE12" s="31">
        <f t="shared" si="12"/>
        <v>0</v>
      </c>
      <c r="AF12" s="42">
        <f t="shared" si="13"/>
        <v>84</v>
      </c>
      <c r="AG12" s="31"/>
      <c r="AH12" s="31"/>
      <c r="AI12" s="31"/>
      <c r="AJ12" s="37">
        <f t="shared" si="14"/>
        <v>0</v>
      </c>
      <c r="AK12" s="31">
        <f t="shared" si="15"/>
        <v>84</v>
      </c>
      <c r="AL12" s="31">
        <f t="shared" si="16"/>
        <v>0</v>
      </c>
      <c r="AM12" s="31">
        <f t="shared" si="17"/>
        <v>0</v>
      </c>
      <c r="AN12" s="42">
        <f t="shared" si="18"/>
        <v>84</v>
      </c>
      <c r="AO12" s="31">
        <v>0</v>
      </c>
      <c r="AP12" s="31">
        <v>0</v>
      </c>
      <c r="AQ12" s="31">
        <v>0</v>
      </c>
      <c r="AR12" s="37">
        <f t="shared" si="19"/>
        <v>0</v>
      </c>
      <c r="AS12" s="31">
        <f t="shared" si="20"/>
        <v>84</v>
      </c>
      <c r="AT12" s="31">
        <f t="shared" si="21"/>
        <v>0</v>
      </c>
      <c r="AU12" s="31">
        <f t="shared" si="22"/>
        <v>0</v>
      </c>
      <c r="AV12" s="42">
        <f t="shared" si="23"/>
        <v>84</v>
      </c>
      <c r="AW12" s="31">
        <v>0</v>
      </c>
      <c r="AX12" s="31">
        <v>0</v>
      </c>
      <c r="AY12" s="31">
        <v>0</v>
      </c>
      <c r="AZ12" s="37">
        <f t="shared" si="24"/>
        <v>0</v>
      </c>
      <c r="BA12" s="31">
        <f t="shared" si="25"/>
        <v>84</v>
      </c>
      <c r="BB12" s="31">
        <f t="shared" si="26"/>
        <v>0</v>
      </c>
      <c r="BC12" s="31">
        <f t="shared" si="27"/>
        <v>0</v>
      </c>
      <c r="BD12" s="42">
        <f t="shared" si="28"/>
        <v>84</v>
      </c>
    </row>
    <row r="13" spans="1:60" ht="17.25" customHeight="1" x14ac:dyDescent="0.2">
      <c r="A13" s="6"/>
      <c r="B13" s="34"/>
      <c r="C13" s="39">
        <v>3</v>
      </c>
      <c r="D13" s="40" t="s">
        <v>13</v>
      </c>
      <c r="E13" s="31">
        <v>20207</v>
      </c>
      <c r="F13" s="31">
        <v>29185</v>
      </c>
      <c r="G13" s="31">
        <v>0</v>
      </c>
      <c r="H13" s="41">
        <f t="shared" si="0"/>
        <v>49392</v>
      </c>
      <c r="I13" s="31"/>
      <c r="J13" s="31"/>
      <c r="K13" s="31"/>
      <c r="L13" s="37">
        <f t="shared" si="1"/>
        <v>0</v>
      </c>
      <c r="M13" s="31">
        <f t="shared" si="2"/>
        <v>20207</v>
      </c>
      <c r="N13" s="31">
        <f t="shared" si="2"/>
        <v>29185</v>
      </c>
      <c r="O13" s="31">
        <f t="shared" si="2"/>
        <v>0</v>
      </c>
      <c r="P13" s="38">
        <f t="shared" si="3"/>
        <v>49392</v>
      </c>
      <c r="Q13" s="31"/>
      <c r="R13" s="31"/>
      <c r="S13" s="31"/>
      <c r="T13" s="37">
        <f t="shared" si="4"/>
        <v>0</v>
      </c>
      <c r="U13" s="31">
        <f t="shared" si="5"/>
        <v>20207</v>
      </c>
      <c r="V13" s="31">
        <f t="shared" si="6"/>
        <v>29185</v>
      </c>
      <c r="W13" s="31">
        <f t="shared" si="7"/>
        <v>0</v>
      </c>
      <c r="X13" s="42">
        <f t="shared" si="8"/>
        <v>49392</v>
      </c>
      <c r="Y13" s="31"/>
      <c r="Z13" s="31"/>
      <c r="AA13" s="31"/>
      <c r="AB13" s="37">
        <f t="shared" si="9"/>
        <v>0</v>
      </c>
      <c r="AC13" s="31">
        <f t="shared" si="10"/>
        <v>20207</v>
      </c>
      <c r="AD13" s="31">
        <f t="shared" si="11"/>
        <v>29185</v>
      </c>
      <c r="AE13" s="31">
        <f t="shared" si="12"/>
        <v>0</v>
      </c>
      <c r="AF13" s="42">
        <f t="shared" si="13"/>
        <v>49392</v>
      </c>
      <c r="AG13" s="31">
        <f>464+125</f>
        <v>589</v>
      </c>
      <c r="AH13" s="31"/>
      <c r="AI13" s="31"/>
      <c r="AJ13" s="37">
        <f t="shared" si="14"/>
        <v>589</v>
      </c>
      <c r="AK13" s="31">
        <f t="shared" si="15"/>
        <v>20796</v>
      </c>
      <c r="AL13" s="31">
        <f t="shared" si="16"/>
        <v>29185</v>
      </c>
      <c r="AM13" s="31">
        <f t="shared" si="17"/>
        <v>0</v>
      </c>
      <c r="AN13" s="42">
        <f t="shared" si="18"/>
        <v>49981</v>
      </c>
      <c r="AO13" s="31">
        <v>0</v>
      </c>
      <c r="AP13" s="31">
        <v>0</v>
      </c>
      <c r="AQ13" s="31">
        <v>0</v>
      </c>
      <c r="AR13" s="37">
        <f t="shared" si="19"/>
        <v>0</v>
      </c>
      <c r="AS13" s="31">
        <f t="shared" si="20"/>
        <v>20796</v>
      </c>
      <c r="AT13" s="31">
        <f t="shared" si="21"/>
        <v>29185</v>
      </c>
      <c r="AU13" s="31">
        <f t="shared" si="22"/>
        <v>0</v>
      </c>
      <c r="AV13" s="42">
        <f t="shared" si="23"/>
        <v>49981</v>
      </c>
      <c r="AW13" s="31">
        <v>0</v>
      </c>
      <c r="AX13" s="31">
        <v>0</v>
      </c>
      <c r="AY13" s="31">
        <v>0</v>
      </c>
      <c r="AZ13" s="37">
        <f t="shared" si="24"/>
        <v>0</v>
      </c>
      <c r="BA13" s="31">
        <f t="shared" si="25"/>
        <v>20796</v>
      </c>
      <c r="BB13" s="31">
        <f t="shared" si="26"/>
        <v>29185</v>
      </c>
      <c r="BC13" s="31">
        <f t="shared" si="27"/>
        <v>0</v>
      </c>
      <c r="BD13" s="42">
        <f t="shared" si="28"/>
        <v>49981</v>
      </c>
    </row>
    <row r="14" spans="1:60" ht="17.25" customHeight="1" x14ac:dyDescent="0.2">
      <c r="A14" s="6"/>
      <c r="B14" s="34"/>
      <c r="C14" s="39">
        <v>4</v>
      </c>
      <c r="D14" s="40" t="s">
        <v>14</v>
      </c>
      <c r="E14" s="31">
        <v>0</v>
      </c>
      <c r="F14" s="31">
        <v>0</v>
      </c>
      <c r="G14" s="31">
        <v>0</v>
      </c>
      <c r="H14" s="41">
        <f t="shared" si="0"/>
        <v>0</v>
      </c>
      <c r="I14" s="31"/>
      <c r="J14" s="31"/>
      <c r="K14" s="31"/>
      <c r="L14" s="37">
        <f t="shared" si="1"/>
        <v>0</v>
      </c>
      <c r="M14" s="31">
        <f t="shared" si="2"/>
        <v>0</v>
      </c>
      <c r="N14" s="31">
        <f t="shared" si="2"/>
        <v>0</v>
      </c>
      <c r="O14" s="31">
        <f t="shared" si="2"/>
        <v>0</v>
      </c>
      <c r="P14" s="38">
        <f t="shared" si="3"/>
        <v>0</v>
      </c>
      <c r="Q14" s="31"/>
      <c r="R14" s="31"/>
      <c r="S14" s="31"/>
      <c r="T14" s="37">
        <f t="shared" si="4"/>
        <v>0</v>
      </c>
      <c r="U14" s="31">
        <f t="shared" si="5"/>
        <v>0</v>
      </c>
      <c r="V14" s="31">
        <f t="shared" si="6"/>
        <v>0</v>
      </c>
      <c r="W14" s="31">
        <f t="shared" si="7"/>
        <v>0</v>
      </c>
      <c r="X14" s="42">
        <f t="shared" si="8"/>
        <v>0</v>
      </c>
      <c r="Y14" s="31"/>
      <c r="Z14" s="31"/>
      <c r="AA14" s="31"/>
      <c r="AB14" s="37">
        <f t="shared" si="9"/>
        <v>0</v>
      </c>
      <c r="AC14" s="31">
        <f t="shared" si="10"/>
        <v>0</v>
      </c>
      <c r="AD14" s="31">
        <f t="shared" si="11"/>
        <v>0</v>
      </c>
      <c r="AE14" s="31">
        <f t="shared" si="12"/>
        <v>0</v>
      </c>
      <c r="AF14" s="42">
        <f t="shared" si="13"/>
        <v>0</v>
      </c>
      <c r="AG14" s="31"/>
      <c r="AH14" s="31"/>
      <c r="AI14" s="31"/>
      <c r="AJ14" s="37">
        <f t="shared" si="14"/>
        <v>0</v>
      </c>
      <c r="AK14" s="31">
        <f t="shared" si="15"/>
        <v>0</v>
      </c>
      <c r="AL14" s="31">
        <f t="shared" si="16"/>
        <v>0</v>
      </c>
      <c r="AM14" s="31">
        <f t="shared" si="17"/>
        <v>0</v>
      </c>
      <c r="AN14" s="42">
        <f t="shared" si="18"/>
        <v>0</v>
      </c>
      <c r="AO14" s="31">
        <v>0</v>
      </c>
      <c r="AP14" s="31">
        <v>0</v>
      </c>
      <c r="AQ14" s="31">
        <v>0</v>
      </c>
      <c r="AR14" s="37">
        <f t="shared" si="19"/>
        <v>0</v>
      </c>
      <c r="AS14" s="31">
        <f t="shared" si="20"/>
        <v>0</v>
      </c>
      <c r="AT14" s="31">
        <f t="shared" si="21"/>
        <v>0</v>
      </c>
      <c r="AU14" s="31">
        <f t="shared" si="22"/>
        <v>0</v>
      </c>
      <c r="AV14" s="42">
        <f t="shared" si="23"/>
        <v>0</v>
      </c>
      <c r="AW14" s="31">
        <v>0</v>
      </c>
      <c r="AX14" s="31">
        <v>0</v>
      </c>
      <c r="AY14" s="31">
        <v>0</v>
      </c>
      <c r="AZ14" s="37">
        <f t="shared" si="24"/>
        <v>0</v>
      </c>
      <c r="BA14" s="31">
        <f t="shared" si="25"/>
        <v>0</v>
      </c>
      <c r="BB14" s="31">
        <f t="shared" si="26"/>
        <v>0</v>
      </c>
      <c r="BC14" s="31">
        <f t="shared" si="27"/>
        <v>0</v>
      </c>
      <c r="BD14" s="42">
        <f t="shared" si="28"/>
        <v>0</v>
      </c>
    </row>
    <row r="15" spans="1:60" ht="17.25" customHeight="1" x14ac:dyDescent="0.2">
      <c r="A15" s="6" t="s">
        <v>96</v>
      </c>
      <c r="B15" s="34"/>
      <c r="C15" s="39">
        <v>5</v>
      </c>
      <c r="D15" s="40" t="s">
        <v>15</v>
      </c>
      <c r="E15" s="31">
        <v>4000</v>
      </c>
      <c r="F15" s="31">
        <v>0</v>
      </c>
      <c r="G15" s="31">
        <v>0</v>
      </c>
      <c r="H15" s="41">
        <f t="shared" si="0"/>
        <v>4000</v>
      </c>
      <c r="I15" s="31">
        <v>0</v>
      </c>
      <c r="J15" s="31">
        <v>0</v>
      </c>
      <c r="K15" s="31">
        <v>0</v>
      </c>
      <c r="L15" s="41">
        <f t="shared" si="1"/>
        <v>0</v>
      </c>
      <c r="M15" s="31">
        <v>4000</v>
      </c>
      <c r="N15" s="31">
        <v>0</v>
      </c>
      <c r="O15" s="31">
        <v>0</v>
      </c>
      <c r="P15" s="42">
        <f t="shared" si="3"/>
        <v>4000</v>
      </c>
      <c r="Q15" s="31">
        <v>0</v>
      </c>
      <c r="R15" s="31">
        <v>0</v>
      </c>
      <c r="S15" s="31">
        <v>0</v>
      </c>
      <c r="T15" s="41">
        <f t="shared" si="4"/>
        <v>0</v>
      </c>
      <c r="U15" s="31">
        <v>4000</v>
      </c>
      <c r="V15" s="31">
        <v>0</v>
      </c>
      <c r="W15" s="31">
        <v>0</v>
      </c>
      <c r="X15" s="42">
        <f t="shared" si="8"/>
        <v>4000</v>
      </c>
      <c r="Y15" s="31">
        <v>-4000</v>
      </c>
      <c r="Z15" s="31">
        <v>4000</v>
      </c>
      <c r="AA15" s="31">
        <v>0</v>
      </c>
      <c r="AB15" s="41">
        <f t="shared" si="9"/>
        <v>0</v>
      </c>
      <c r="AC15" s="31">
        <v>0</v>
      </c>
      <c r="AD15" s="31">
        <v>4000</v>
      </c>
      <c r="AE15" s="31">
        <v>0</v>
      </c>
      <c r="AF15" s="42">
        <f t="shared" si="13"/>
        <v>4000</v>
      </c>
      <c r="AG15" s="31">
        <v>0</v>
      </c>
      <c r="AH15" s="31">
        <v>0</v>
      </c>
      <c r="AI15" s="31">
        <v>0</v>
      </c>
      <c r="AJ15" s="42">
        <f t="shared" si="14"/>
        <v>0</v>
      </c>
      <c r="AK15" s="31">
        <v>0</v>
      </c>
      <c r="AL15" s="31">
        <v>4000</v>
      </c>
      <c r="AM15" s="31">
        <v>0</v>
      </c>
      <c r="AN15" s="42">
        <f t="shared" si="18"/>
        <v>4000</v>
      </c>
      <c r="AO15" s="31">
        <v>0</v>
      </c>
      <c r="AP15" s="31">
        <v>0</v>
      </c>
      <c r="AQ15" s="31">
        <v>0</v>
      </c>
      <c r="AR15" s="42">
        <f t="shared" si="19"/>
        <v>0</v>
      </c>
      <c r="AS15" s="31">
        <v>0</v>
      </c>
      <c r="AT15" s="31">
        <v>4000</v>
      </c>
      <c r="AU15" s="31">
        <v>0</v>
      </c>
      <c r="AV15" s="42">
        <f t="shared" si="23"/>
        <v>4000</v>
      </c>
      <c r="AW15" s="31">
        <v>0</v>
      </c>
      <c r="AX15" s="31">
        <v>0</v>
      </c>
      <c r="AY15" s="31">
        <v>0</v>
      </c>
      <c r="AZ15" s="42">
        <f t="shared" si="24"/>
        <v>0</v>
      </c>
      <c r="BA15" s="31">
        <v>0</v>
      </c>
      <c r="BB15" s="31">
        <v>4000</v>
      </c>
      <c r="BC15" s="31">
        <v>0</v>
      </c>
      <c r="BD15" s="42">
        <f t="shared" si="28"/>
        <v>4000</v>
      </c>
    </row>
    <row r="16" spans="1:60" ht="17.25" customHeight="1" x14ac:dyDescent="0.2">
      <c r="A16" s="6" t="s">
        <v>97</v>
      </c>
      <c r="B16" s="28"/>
      <c r="C16" s="29">
        <v>6</v>
      </c>
      <c r="D16" s="30" t="s">
        <v>17</v>
      </c>
      <c r="E16" s="31">
        <v>13069</v>
      </c>
      <c r="F16" s="31">
        <v>164000</v>
      </c>
      <c r="G16" s="31">
        <v>0</v>
      </c>
      <c r="H16" s="102">
        <f t="shared" si="0"/>
        <v>177069</v>
      </c>
      <c r="I16" s="31">
        <v>8556</v>
      </c>
      <c r="J16" s="31">
        <v>0</v>
      </c>
      <c r="K16" s="31">
        <v>0</v>
      </c>
      <c r="L16" s="31">
        <f t="shared" si="1"/>
        <v>8556</v>
      </c>
      <c r="M16" s="31">
        <v>21625</v>
      </c>
      <c r="N16" s="31">
        <v>164000</v>
      </c>
      <c r="O16" s="31">
        <v>0</v>
      </c>
      <c r="P16" s="32">
        <f t="shared" si="3"/>
        <v>185625</v>
      </c>
      <c r="Q16" s="31">
        <v>150</v>
      </c>
      <c r="R16" s="31">
        <v>0</v>
      </c>
      <c r="S16" s="31">
        <v>0</v>
      </c>
      <c r="T16" s="31">
        <f t="shared" si="4"/>
        <v>150</v>
      </c>
      <c r="U16" s="31">
        <v>21775</v>
      </c>
      <c r="V16" s="31">
        <v>164000</v>
      </c>
      <c r="W16" s="31">
        <v>0</v>
      </c>
      <c r="X16" s="103">
        <f t="shared" si="8"/>
        <v>185775</v>
      </c>
      <c r="Y16" s="31">
        <v>0</v>
      </c>
      <c r="Z16" s="31">
        <v>0</v>
      </c>
      <c r="AA16" s="31">
        <v>0</v>
      </c>
      <c r="AB16" s="31">
        <f t="shared" si="9"/>
        <v>0</v>
      </c>
      <c r="AC16" s="31">
        <v>21775</v>
      </c>
      <c r="AD16" s="31">
        <v>164000</v>
      </c>
      <c r="AE16" s="31">
        <v>0</v>
      </c>
      <c r="AF16" s="103">
        <f t="shared" si="13"/>
        <v>185775</v>
      </c>
      <c r="AG16" s="31">
        <v>0</v>
      </c>
      <c r="AH16" s="31">
        <v>0</v>
      </c>
      <c r="AI16" s="31">
        <v>0</v>
      </c>
      <c r="AJ16" s="31">
        <f t="shared" si="14"/>
        <v>0</v>
      </c>
      <c r="AK16" s="31">
        <v>21775</v>
      </c>
      <c r="AL16" s="31">
        <v>164000</v>
      </c>
      <c r="AM16" s="31">
        <v>0</v>
      </c>
      <c r="AN16" s="103">
        <f t="shared" si="18"/>
        <v>185775</v>
      </c>
      <c r="AO16" s="31">
        <v>0</v>
      </c>
      <c r="AP16" s="31">
        <v>0</v>
      </c>
      <c r="AQ16" s="31">
        <v>0</v>
      </c>
      <c r="AR16" s="31">
        <f t="shared" si="19"/>
        <v>0</v>
      </c>
      <c r="AS16" s="31">
        <v>21775</v>
      </c>
      <c r="AT16" s="31">
        <v>164000</v>
      </c>
      <c r="AU16" s="31">
        <v>0</v>
      </c>
      <c r="AV16" s="103">
        <f t="shared" si="23"/>
        <v>185775</v>
      </c>
      <c r="AW16" s="31">
        <v>0</v>
      </c>
      <c r="AX16" s="31">
        <v>0</v>
      </c>
      <c r="AY16" s="31">
        <v>0</v>
      </c>
      <c r="AZ16" s="31">
        <f t="shared" si="24"/>
        <v>0</v>
      </c>
      <c r="BA16" s="31">
        <v>21775</v>
      </c>
      <c r="BB16" s="31">
        <v>164000</v>
      </c>
      <c r="BC16" s="31">
        <v>0</v>
      </c>
      <c r="BD16" s="103">
        <f t="shared" si="28"/>
        <v>185775</v>
      </c>
    </row>
    <row r="17" spans="1:56" ht="17.25" customHeight="1" x14ac:dyDescent="0.2">
      <c r="A17" s="6" t="s">
        <v>98</v>
      </c>
      <c r="B17" s="34"/>
      <c r="C17" s="39">
        <v>7</v>
      </c>
      <c r="D17" s="40" t="s">
        <v>19</v>
      </c>
      <c r="E17" s="31">
        <v>98153</v>
      </c>
      <c r="F17" s="31">
        <v>99000</v>
      </c>
      <c r="G17" s="31">
        <v>0</v>
      </c>
      <c r="H17" s="41">
        <f t="shared" si="0"/>
        <v>197153</v>
      </c>
      <c r="I17" s="31">
        <v>23419</v>
      </c>
      <c r="J17" s="31">
        <v>0</v>
      </c>
      <c r="K17" s="31">
        <v>0</v>
      </c>
      <c r="L17" s="37">
        <f t="shared" si="1"/>
        <v>23419</v>
      </c>
      <c r="M17" s="31">
        <v>121572</v>
      </c>
      <c r="N17" s="31">
        <v>99000</v>
      </c>
      <c r="O17" s="31">
        <v>0</v>
      </c>
      <c r="P17" s="38">
        <f t="shared" si="3"/>
        <v>220572</v>
      </c>
      <c r="Q17" s="31">
        <v>0</v>
      </c>
      <c r="R17" s="31">
        <v>0</v>
      </c>
      <c r="S17" s="31">
        <v>0</v>
      </c>
      <c r="T17" s="37">
        <f t="shared" si="4"/>
        <v>0</v>
      </c>
      <c r="U17" s="31">
        <v>121572</v>
      </c>
      <c r="V17" s="31">
        <v>99000</v>
      </c>
      <c r="W17" s="31">
        <v>0</v>
      </c>
      <c r="X17" s="42">
        <f t="shared" si="8"/>
        <v>220572</v>
      </c>
      <c r="Y17" s="31">
        <v>0</v>
      </c>
      <c r="Z17" s="31">
        <v>3749</v>
      </c>
      <c r="AA17" s="31">
        <v>0</v>
      </c>
      <c r="AB17" s="37">
        <f t="shared" si="9"/>
        <v>3749</v>
      </c>
      <c r="AC17" s="31">
        <v>121572</v>
      </c>
      <c r="AD17" s="31">
        <v>102749</v>
      </c>
      <c r="AE17" s="31">
        <v>0</v>
      </c>
      <c r="AF17" s="42">
        <f t="shared" si="13"/>
        <v>224321</v>
      </c>
      <c r="AG17" s="31">
        <v>-3759</v>
      </c>
      <c r="AH17" s="31">
        <v>0</v>
      </c>
      <c r="AI17" s="31">
        <v>0</v>
      </c>
      <c r="AJ17" s="37">
        <f t="shared" si="14"/>
        <v>-3759</v>
      </c>
      <c r="AK17" s="31">
        <v>117813</v>
      </c>
      <c r="AL17" s="31">
        <v>102749</v>
      </c>
      <c r="AM17" s="31">
        <v>0</v>
      </c>
      <c r="AN17" s="42">
        <f t="shared" si="18"/>
        <v>220562</v>
      </c>
      <c r="AO17" s="31">
        <v>0</v>
      </c>
      <c r="AP17" s="31">
        <v>0</v>
      </c>
      <c r="AQ17" s="31">
        <v>0</v>
      </c>
      <c r="AR17" s="37">
        <f t="shared" si="19"/>
        <v>0</v>
      </c>
      <c r="AS17" s="31">
        <v>117813</v>
      </c>
      <c r="AT17" s="31">
        <v>102749</v>
      </c>
      <c r="AU17" s="31">
        <v>0</v>
      </c>
      <c r="AV17" s="42">
        <f t="shared" si="23"/>
        <v>220562</v>
      </c>
      <c r="AW17" s="31">
        <v>0</v>
      </c>
      <c r="AX17" s="31">
        <v>0</v>
      </c>
      <c r="AY17" s="31">
        <v>0</v>
      </c>
      <c r="AZ17" s="37">
        <f t="shared" si="24"/>
        <v>0</v>
      </c>
      <c r="BA17" s="31">
        <v>117813</v>
      </c>
      <c r="BB17" s="31">
        <v>102749</v>
      </c>
      <c r="BC17" s="31">
        <v>0</v>
      </c>
      <c r="BD17" s="42">
        <f t="shared" si="28"/>
        <v>220562</v>
      </c>
    </row>
    <row r="18" spans="1:56" ht="17.25" customHeight="1" x14ac:dyDescent="0.2">
      <c r="A18" s="6" t="s">
        <v>99</v>
      </c>
      <c r="B18" s="34"/>
      <c r="C18" s="39">
        <v>8</v>
      </c>
      <c r="D18" s="40" t="s">
        <v>20</v>
      </c>
      <c r="E18" s="31">
        <v>0</v>
      </c>
      <c r="F18" s="31">
        <v>1500</v>
      </c>
      <c r="G18" s="31">
        <v>0</v>
      </c>
      <c r="H18" s="41">
        <f t="shared" si="0"/>
        <v>1500</v>
      </c>
      <c r="I18" s="31">
        <v>0</v>
      </c>
      <c r="J18" s="31">
        <v>0</v>
      </c>
      <c r="K18" s="31">
        <v>0</v>
      </c>
      <c r="L18" s="37">
        <f t="shared" si="1"/>
        <v>0</v>
      </c>
      <c r="M18" s="31">
        <v>0</v>
      </c>
      <c r="N18" s="31">
        <v>1500</v>
      </c>
      <c r="O18" s="31">
        <v>0</v>
      </c>
      <c r="P18" s="37">
        <f t="shared" si="3"/>
        <v>1500</v>
      </c>
      <c r="Q18" s="31">
        <v>0</v>
      </c>
      <c r="R18" s="31">
        <v>0</v>
      </c>
      <c r="S18" s="31">
        <v>0</v>
      </c>
      <c r="T18" s="37">
        <f t="shared" si="4"/>
        <v>0</v>
      </c>
      <c r="U18" s="31">
        <v>0</v>
      </c>
      <c r="V18" s="31">
        <v>1500</v>
      </c>
      <c r="W18" s="31">
        <v>0</v>
      </c>
      <c r="X18" s="41">
        <f t="shared" si="8"/>
        <v>1500</v>
      </c>
      <c r="Y18" s="31">
        <v>0</v>
      </c>
      <c r="Z18" s="31">
        <v>0</v>
      </c>
      <c r="AA18" s="31">
        <v>0</v>
      </c>
      <c r="AB18" s="37">
        <f t="shared" si="9"/>
        <v>0</v>
      </c>
      <c r="AC18" s="31">
        <v>0</v>
      </c>
      <c r="AD18" s="31">
        <v>1500</v>
      </c>
      <c r="AE18" s="31">
        <v>0</v>
      </c>
      <c r="AF18" s="41">
        <f t="shared" si="13"/>
        <v>1500</v>
      </c>
      <c r="AG18" s="31">
        <v>0</v>
      </c>
      <c r="AH18" s="31">
        <v>0</v>
      </c>
      <c r="AI18" s="31">
        <v>0</v>
      </c>
      <c r="AJ18" s="37">
        <f t="shared" si="14"/>
        <v>0</v>
      </c>
      <c r="AK18" s="31">
        <v>0</v>
      </c>
      <c r="AL18" s="31">
        <v>1500</v>
      </c>
      <c r="AM18" s="31">
        <v>0</v>
      </c>
      <c r="AN18" s="41">
        <f t="shared" si="18"/>
        <v>1500</v>
      </c>
      <c r="AO18" s="31">
        <v>0</v>
      </c>
      <c r="AP18" s="31">
        <v>0</v>
      </c>
      <c r="AQ18" s="31">
        <v>0</v>
      </c>
      <c r="AR18" s="37">
        <f t="shared" si="19"/>
        <v>0</v>
      </c>
      <c r="AS18" s="31">
        <v>0</v>
      </c>
      <c r="AT18" s="31">
        <v>1500</v>
      </c>
      <c r="AU18" s="31">
        <v>0</v>
      </c>
      <c r="AV18" s="41">
        <f t="shared" si="23"/>
        <v>1500</v>
      </c>
      <c r="AW18" s="31">
        <v>0</v>
      </c>
      <c r="AX18" s="31">
        <v>0</v>
      </c>
      <c r="AY18" s="31">
        <v>0</v>
      </c>
      <c r="AZ18" s="37">
        <f t="shared" si="24"/>
        <v>0</v>
      </c>
      <c r="BA18" s="31">
        <v>0</v>
      </c>
      <c r="BB18" s="31">
        <v>1500</v>
      </c>
      <c r="BC18" s="31">
        <v>0</v>
      </c>
      <c r="BD18" s="41">
        <f t="shared" si="28"/>
        <v>1500</v>
      </c>
    </row>
    <row r="19" spans="1:56" ht="17.25" hidden="1" customHeight="1" outlineLevel="1" x14ac:dyDescent="0.2">
      <c r="A19" s="6"/>
      <c r="B19" s="43"/>
      <c r="C19" s="44"/>
      <c r="D19" s="45" t="s">
        <v>21</v>
      </c>
      <c r="E19" s="31"/>
      <c r="F19" s="31"/>
      <c r="G19" s="31"/>
      <c r="H19" s="122">
        <f t="shared" si="0"/>
        <v>0</v>
      </c>
      <c r="I19" s="31"/>
      <c r="J19" s="31"/>
      <c r="K19" s="31"/>
      <c r="L19" s="46">
        <f t="shared" si="1"/>
        <v>0</v>
      </c>
      <c r="M19" s="31"/>
      <c r="N19" s="31"/>
      <c r="O19" s="31"/>
      <c r="P19" s="47">
        <f t="shared" si="3"/>
        <v>0</v>
      </c>
      <c r="Q19" s="31"/>
      <c r="R19" s="31"/>
      <c r="S19" s="31"/>
      <c r="T19" s="46">
        <f t="shared" si="4"/>
        <v>0</v>
      </c>
      <c r="U19" s="31"/>
      <c r="V19" s="31"/>
      <c r="W19" s="31"/>
      <c r="X19" s="261">
        <f t="shared" si="8"/>
        <v>0</v>
      </c>
      <c r="Y19" s="31"/>
      <c r="Z19" s="31"/>
      <c r="AA19" s="31"/>
      <c r="AB19" s="46">
        <f t="shared" si="9"/>
        <v>0</v>
      </c>
      <c r="AC19" s="31"/>
      <c r="AD19" s="31"/>
      <c r="AE19" s="31"/>
      <c r="AF19" s="261">
        <f t="shared" si="13"/>
        <v>0</v>
      </c>
      <c r="AG19" s="31"/>
      <c r="AH19" s="31"/>
      <c r="AI19" s="31"/>
      <c r="AJ19" s="46">
        <f t="shared" si="14"/>
        <v>0</v>
      </c>
      <c r="AK19" s="31"/>
      <c r="AL19" s="31"/>
      <c r="AM19" s="31"/>
      <c r="AN19" s="261">
        <f t="shared" si="18"/>
        <v>0</v>
      </c>
      <c r="AO19" s="31"/>
      <c r="AP19" s="31"/>
      <c r="AQ19" s="31"/>
      <c r="AR19" s="46">
        <f t="shared" si="19"/>
        <v>0</v>
      </c>
      <c r="AS19" s="31"/>
      <c r="AT19" s="31"/>
      <c r="AU19" s="31"/>
      <c r="AV19" s="261">
        <f t="shared" si="23"/>
        <v>0</v>
      </c>
      <c r="AW19" s="31"/>
      <c r="AX19" s="31"/>
      <c r="AY19" s="31"/>
      <c r="AZ19" s="46">
        <f t="shared" si="24"/>
        <v>0</v>
      </c>
      <c r="BA19" s="31"/>
      <c r="BB19" s="31"/>
      <c r="BC19" s="31"/>
      <c r="BD19" s="261">
        <f t="shared" si="28"/>
        <v>0</v>
      </c>
    </row>
    <row r="20" spans="1:56" ht="17.25" hidden="1" customHeight="1" outlineLevel="1" x14ac:dyDescent="0.2">
      <c r="A20" s="6"/>
      <c r="B20" s="48"/>
      <c r="C20" s="49"/>
      <c r="D20" s="50" t="s">
        <v>22</v>
      </c>
      <c r="E20" s="31"/>
      <c r="F20" s="31"/>
      <c r="G20" s="31"/>
      <c r="H20" s="105">
        <f t="shared" si="0"/>
        <v>0</v>
      </c>
      <c r="I20" s="31"/>
      <c r="J20" s="31"/>
      <c r="K20" s="31"/>
      <c r="L20" s="51">
        <f t="shared" si="1"/>
        <v>0</v>
      </c>
      <c r="M20" s="31"/>
      <c r="N20" s="31"/>
      <c r="O20" s="31"/>
      <c r="P20" s="52">
        <f t="shared" si="3"/>
        <v>0</v>
      </c>
      <c r="Q20" s="31"/>
      <c r="R20" s="31"/>
      <c r="S20" s="31"/>
      <c r="T20" s="51">
        <f t="shared" si="4"/>
        <v>0</v>
      </c>
      <c r="U20" s="31"/>
      <c r="V20" s="31"/>
      <c r="W20" s="31"/>
      <c r="X20" s="106">
        <f t="shared" si="8"/>
        <v>0</v>
      </c>
      <c r="Y20" s="31"/>
      <c r="Z20" s="31"/>
      <c r="AA20" s="31"/>
      <c r="AB20" s="51">
        <f t="shared" si="9"/>
        <v>0</v>
      </c>
      <c r="AC20" s="31"/>
      <c r="AD20" s="31"/>
      <c r="AE20" s="31"/>
      <c r="AF20" s="106">
        <f t="shared" si="13"/>
        <v>0</v>
      </c>
      <c r="AG20" s="31"/>
      <c r="AH20" s="31"/>
      <c r="AI20" s="31"/>
      <c r="AJ20" s="51">
        <f t="shared" si="14"/>
        <v>0</v>
      </c>
      <c r="AK20" s="31"/>
      <c r="AL20" s="31"/>
      <c r="AM20" s="31"/>
      <c r="AN20" s="106">
        <f t="shared" si="18"/>
        <v>0</v>
      </c>
      <c r="AO20" s="31"/>
      <c r="AP20" s="31"/>
      <c r="AQ20" s="31"/>
      <c r="AR20" s="51">
        <f t="shared" si="19"/>
        <v>0</v>
      </c>
      <c r="AS20" s="31"/>
      <c r="AT20" s="31"/>
      <c r="AU20" s="31"/>
      <c r="AV20" s="106">
        <f t="shared" si="23"/>
        <v>0</v>
      </c>
      <c r="AW20" s="31"/>
      <c r="AX20" s="31"/>
      <c r="AY20" s="31"/>
      <c r="AZ20" s="51">
        <f t="shared" si="24"/>
        <v>0</v>
      </c>
      <c r="BA20" s="31"/>
      <c r="BB20" s="31"/>
      <c r="BC20" s="31"/>
      <c r="BD20" s="106">
        <f t="shared" si="28"/>
        <v>0</v>
      </c>
    </row>
    <row r="21" spans="1:56" ht="17.25" customHeight="1" collapsed="1" x14ac:dyDescent="0.2">
      <c r="A21" s="22"/>
      <c r="B21" s="53">
        <v>2</v>
      </c>
      <c r="C21" s="54" t="s">
        <v>23</v>
      </c>
      <c r="D21" s="55"/>
      <c r="E21" s="56">
        <f>SUM(E22:E29)</f>
        <v>1286576</v>
      </c>
      <c r="F21" s="56">
        <f>SUM(F22:F29)</f>
        <v>251667</v>
      </c>
      <c r="G21" s="56">
        <f>SUM(G22:G29)</f>
        <v>0</v>
      </c>
      <c r="H21" s="107">
        <f t="shared" si="0"/>
        <v>1538243</v>
      </c>
      <c r="I21" s="56">
        <f>SUM(I22:I29)</f>
        <v>78777</v>
      </c>
      <c r="J21" s="56">
        <f>SUM(J22:J29)</f>
        <v>-225</v>
      </c>
      <c r="K21" s="56">
        <f>SUM(K22:K29)</f>
        <v>0</v>
      </c>
      <c r="L21" s="56">
        <f t="shared" si="1"/>
        <v>78552</v>
      </c>
      <c r="M21" s="26">
        <f t="shared" ref="M21:O25" si="29">+I21+E21</f>
        <v>1365353</v>
      </c>
      <c r="N21" s="26">
        <f t="shared" si="29"/>
        <v>251442</v>
      </c>
      <c r="O21" s="26">
        <f t="shared" si="29"/>
        <v>0</v>
      </c>
      <c r="P21" s="57">
        <f t="shared" si="3"/>
        <v>1616795</v>
      </c>
      <c r="Q21" s="56">
        <f>SUM(Q22:Q29)</f>
        <v>4981</v>
      </c>
      <c r="R21" s="56">
        <f>SUM(R22:R29)</f>
        <v>0</v>
      </c>
      <c r="S21" s="56">
        <f>SUM(S22:S29)</f>
        <v>0</v>
      </c>
      <c r="T21" s="56">
        <f t="shared" si="4"/>
        <v>4981</v>
      </c>
      <c r="U21" s="26">
        <f t="shared" ref="U21:U25" si="30">+Q21+M21</f>
        <v>1370334</v>
      </c>
      <c r="V21" s="26">
        <f t="shared" ref="V21:V25" si="31">+R21+N21</f>
        <v>251442</v>
      </c>
      <c r="W21" s="26">
        <f t="shared" ref="W21:W25" si="32">+S21+O21</f>
        <v>0</v>
      </c>
      <c r="X21" s="108">
        <f t="shared" si="8"/>
        <v>1621776</v>
      </c>
      <c r="Y21" s="56">
        <f>SUM(Y22:Y29)</f>
        <v>-513</v>
      </c>
      <c r="Z21" s="56">
        <f>SUM(Z22:Z29)</f>
        <v>8000</v>
      </c>
      <c r="AA21" s="56">
        <f>SUM(AA22:AA29)</f>
        <v>0</v>
      </c>
      <c r="AB21" s="56">
        <f t="shared" si="9"/>
        <v>7487</v>
      </c>
      <c r="AC21" s="26">
        <f t="shared" ref="AC21:AC25" si="33">+Y21+U21</f>
        <v>1369821</v>
      </c>
      <c r="AD21" s="26">
        <f t="shared" ref="AD21:AD25" si="34">+Z21+V21</f>
        <v>259442</v>
      </c>
      <c r="AE21" s="26">
        <f t="shared" ref="AE21:AE25" si="35">+AA21+W21</f>
        <v>0</v>
      </c>
      <c r="AF21" s="108">
        <f t="shared" si="13"/>
        <v>1629263</v>
      </c>
      <c r="AG21" s="56">
        <f>SUM(AG22:AG29)</f>
        <v>-21709</v>
      </c>
      <c r="AH21" s="56">
        <f>SUM(AH22:AH29)</f>
        <v>-69</v>
      </c>
      <c r="AI21" s="56">
        <f>SUM(AI22:AI29)</f>
        <v>0</v>
      </c>
      <c r="AJ21" s="56">
        <f t="shared" si="14"/>
        <v>-21778</v>
      </c>
      <c r="AK21" s="26">
        <f t="shared" ref="AK21:AK25" si="36">+AG21+AC21</f>
        <v>1348112</v>
      </c>
      <c r="AL21" s="26">
        <f t="shared" ref="AL21:AL25" si="37">+AH21+AD21</f>
        <v>259373</v>
      </c>
      <c r="AM21" s="26">
        <f t="shared" ref="AM21:AM25" si="38">+AI21+AE21</f>
        <v>0</v>
      </c>
      <c r="AN21" s="108">
        <f t="shared" si="18"/>
        <v>1607485</v>
      </c>
      <c r="AO21" s="56">
        <f>SUM(AO22:AO29)</f>
        <v>0</v>
      </c>
      <c r="AP21" s="56">
        <f>SUM(AP22:AP29)</f>
        <v>0</v>
      </c>
      <c r="AQ21" s="56">
        <f>SUM(AQ22:AQ29)</f>
        <v>0</v>
      </c>
      <c r="AR21" s="56">
        <f t="shared" si="19"/>
        <v>0</v>
      </c>
      <c r="AS21" s="26">
        <f t="shared" ref="AS21:AS25" si="39">+AO21+AK21</f>
        <v>1348112</v>
      </c>
      <c r="AT21" s="26">
        <f t="shared" ref="AT21:AT25" si="40">+AP21+AL21</f>
        <v>259373</v>
      </c>
      <c r="AU21" s="26">
        <f t="shared" ref="AU21:AU25" si="41">+AQ21+AM21</f>
        <v>0</v>
      </c>
      <c r="AV21" s="108">
        <f t="shared" si="23"/>
        <v>1607485</v>
      </c>
      <c r="AW21" s="56">
        <f>SUM(AW22:AW29)</f>
        <v>3552</v>
      </c>
      <c r="AX21" s="56">
        <f>SUM(AX22:AX29)</f>
        <v>0</v>
      </c>
      <c r="AY21" s="56">
        <f>SUM(AY22:AY29)</f>
        <v>0</v>
      </c>
      <c r="AZ21" s="56">
        <f t="shared" si="24"/>
        <v>3552</v>
      </c>
      <c r="BA21" s="26">
        <f t="shared" ref="BA21:BA25" si="42">+AW21+AS21</f>
        <v>1351664</v>
      </c>
      <c r="BB21" s="26">
        <f t="shared" ref="BB21:BB25" si="43">+AX21+AT21</f>
        <v>259373</v>
      </c>
      <c r="BC21" s="26">
        <f t="shared" ref="BC21:BC25" si="44">+AY21+AU21</f>
        <v>0</v>
      </c>
      <c r="BD21" s="108">
        <f t="shared" si="28"/>
        <v>1611037</v>
      </c>
    </row>
    <row r="22" spans="1:56" ht="17.25" customHeight="1" x14ac:dyDescent="0.2">
      <c r="A22" s="6"/>
      <c r="B22" s="58"/>
      <c r="C22" s="59">
        <v>1</v>
      </c>
      <c r="D22" s="60" t="s">
        <v>11</v>
      </c>
      <c r="E22" s="31">
        <v>0</v>
      </c>
      <c r="F22" s="31">
        <v>0</v>
      </c>
      <c r="G22" s="31">
        <v>0</v>
      </c>
      <c r="H22" s="135">
        <f t="shared" si="0"/>
        <v>0</v>
      </c>
      <c r="I22" s="31"/>
      <c r="J22" s="31"/>
      <c r="K22" s="31"/>
      <c r="L22" s="61">
        <f t="shared" si="1"/>
        <v>0</v>
      </c>
      <c r="M22" s="31">
        <f t="shared" si="29"/>
        <v>0</v>
      </c>
      <c r="N22" s="31">
        <f t="shared" si="29"/>
        <v>0</v>
      </c>
      <c r="O22" s="31">
        <f t="shared" si="29"/>
        <v>0</v>
      </c>
      <c r="P22" s="62">
        <f t="shared" si="3"/>
        <v>0</v>
      </c>
      <c r="Q22" s="31"/>
      <c r="R22" s="31"/>
      <c r="S22" s="31"/>
      <c r="T22" s="61">
        <f t="shared" si="4"/>
        <v>0</v>
      </c>
      <c r="U22" s="31">
        <f t="shared" si="30"/>
        <v>0</v>
      </c>
      <c r="V22" s="31">
        <f t="shared" si="31"/>
        <v>0</v>
      </c>
      <c r="W22" s="31">
        <f t="shared" si="32"/>
        <v>0</v>
      </c>
      <c r="X22" s="262">
        <f t="shared" si="8"/>
        <v>0</v>
      </c>
      <c r="Y22" s="31"/>
      <c r="Z22" s="31"/>
      <c r="AA22" s="31"/>
      <c r="AB22" s="61">
        <f t="shared" si="9"/>
        <v>0</v>
      </c>
      <c r="AC22" s="31">
        <f t="shared" si="33"/>
        <v>0</v>
      </c>
      <c r="AD22" s="31">
        <f t="shared" si="34"/>
        <v>0</v>
      </c>
      <c r="AE22" s="31">
        <f t="shared" si="35"/>
        <v>0</v>
      </c>
      <c r="AF22" s="262">
        <f t="shared" si="13"/>
        <v>0</v>
      </c>
      <c r="AG22" s="31"/>
      <c r="AH22" s="31"/>
      <c r="AI22" s="31"/>
      <c r="AJ22" s="61">
        <f t="shared" si="14"/>
        <v>0</v>
      </c>
      <c r="AK22" s="31">
        <f t="shared" si="36"/>
        <v>0</v>
      </c>
      <c r="AL22" s="31">
        <f t="shared" si="37"/>
        <v>0</v>
      </c>
      <c r="AM22" s="31">
        <f t="shared" si="38"/>
        <v>0</v>
      </c>
      <c r="AN22" s="262">
        <f t="shared" si="18"/>
        <v>0</v>
      </c>
      <c r="AO22" s="31">
        <v>0</v>
      </c>
      <c r="AP22" s="31">
        <v>0</v>
      </c>
      <c r="AQ22" s="31">
        <v>0</v>
      </c>
      <c r="AR22" s="61">
        <f t="shared" si="19"/>
        <v>0</v>
      </c>
      <c r="AS22" s="31">
        <f t="shared" si="39"/>
        <v>0</v>
      </c>
      <c r="AT22" s="31">
        <f t="shared" si="40"/>
        <v>0</v>
      </c>
      <c r="AU22" s="31">
        <f t="shared" si="41"/>
        <v>0</v>
      </c>
      <c r="AV22" s="262">
        <f t="shared" si="23"/>
        <v>0</v>
      </c>
      <c r="AW22" s="31">
        <v>0</v>
      </c>
      <c r="AX22" s="31">
        <v>0</v>
      </c>
      <c r="AY22" s="31">
        <v>0</v>
      </c>
      <c r="AZ22" s="61">
        <f t="shared" si="24"/>
        <v>0</v>
      </c>
      <c r="BA22" s="31">
        <f t="shared" si="42"/>
        <v>0</v>
      </c>
      <c r="BB22" s="31">
        <f t="shared" si="43"/>
        <v>0</v>
      </c>
      <c r="BC22" s="31">
        <f t="shared" si="44"/>
        <v>0</v>
      </c>
      <c r="BD22" s="262">
        <f t="shared" si="28"/>
        <v>0</v>
      </c>
    </row>
    <row r="23" spans="1:56" ht="30" x14ac:dyDescent="0.2">
      <c r="A23" s="6"/>
      <c r="B23" s="34"/>
      <c r="C23" s="35">
        <v>2</v>
      </c>
      <c r="D23" s="36" t="s">
        <v>12</v>
      </c>
      <c r="E23" s="31">
        <v>0</v>
      </c>
      <c r="F23" s="31">
        <v>0</v>
      </c>
      <c r="G23" s="31">
        <v>0</v>
      </c>
      <c r="H23" s="41">
        <f t="shared" si="0"/>
        <v>0</v>
      </c>
      <c r="I23" s="31"/>
      <c r="J23" s="31"/>
      <c r="K23" s="31"/>
      <c r="L23" s="37">
        <f t="shared" si="1"/>
        <v>0</v>
      </c>
      <c r="M23" s="31">
        <f t="shared" si="29"/>
        <v>0</v>
      </c>
      <c r="N23" s="31">
        <f t="shared" si="29"/>
        <v>0</v>
      </c>
      <c r="O23" s="31">
        <f t="shared" si="29"/>
        <v>0</v>
      </c>
      <c r="P23" s="38">
        <f t="shared" si="3"/>
        <v>0</v>
      </c>
      <c r="Q23" s="31"/>
      <c r="R23" s="31"/>
      <c r="S23" s="31"/>
      <c r="T23" s="37">
        <f t="shared" si="4"/>
        <v>0</v>
      </c>
      <c r="U23" s="31">
        <f t="shared" si="30"/>
        <v>0</v>
      </c>
      <c r="V23" s="31">
        <f t="shared" si="31"/>
        <v>0</v>
      </c>
      <c r="W23" s="31">
        <f t="shared" si="32"/>
        <v>0</v>
      </c>
      <c r="X23" s="42">
        <f t="shared" si="8"/>
        <v>0</v>
      </c>
      <c r="Y23" s="31"/>
      <c r="Z23" s="31"/>
      <c r="AA23" s="31"/>
      <c r="AB23" s="37">
        <f t="shared" si="9"/>
        <v>0</v>
      </c>
      <c r="AC23" s="31">
        <f t="shared" si="33"/>
        <v>0</v>
      </c>
      <c r="AD23" s="31">
        <f t="shared" si="34"/>
        <v>0</v>
      </c>
      <c r="AE23" s="31">
        <f t="shared" si="35"/>
        <v>0</v>
      </c>
      <c r="AF23" s="42">
        <f t="shared" si="13"/>
        <v>0</v>
      </c>
      <c r="AG23" s="31"/>
      <c r="AH23" s="31"/>
      <c r="AI23" s="31"/>
      <c r="AJ23" s="37">
        <f t="shared" si="14"/>
        <v>0</v>
      </c>
      <c r="AK23" s="31">
        <f t="shared" si="36"/>
        <v>0</v>
      </c>
      <c r="AL23" s="31">
        <f t="shared" si="37"/>
        <v>0</v>
      </c>
      <c r="AM23" s="31">
        <f t="shared" si="38"/>
        <v>0</v>
      </c>
      <c r="AN23" s="42">
        <f t="shared" si="18"/>
        <v>0</v>
      </c>
      <c r="AO23" s="31">
        <v>0</v>
      </c>
      <c r="AP23" s="31">
        <v>0</v>
      </c>
      <c r="AQ23" s="31">
        <v>0</v>
      </c>
      <c r="AR23" s="37">
        <f t="shared" si="19"/>
        <v>0</v>
      </c>
      <c r="AS23" s="31">
        <f t="shared" si="39"/>
        <v>0</v>
      </c>
      <c r="AT23" s="31">
        <f t="shared" si="40"/>
        <v>0</v>
      </c>
      <c r="AU23" s="31">
        <f t="shared" si="41"/>
        <v>0</v>
      </c>
      <c r="AV23" s="42">
        <f t="shared" si="23"/>
        <v>0</v>
      </c>
      <c r="AW23" s="31">
        <v>0</v>
      </c>
      <c r="AX23" s="31">
        <v>0</v>
      </c>
      <c r="AY23" s="31">
        <v>0</v>
      </c>
      <c r="AZ23" s="37">
        <f t="shared" si="24"/>
        <v>0</v>
      </c>
      <c r="BA23" s="31">
        <f t="shared" si="42"/>
        <v>0</v>
      </c>
      <c r="BB23" s="31">
        <f t="shared" si="43"/>
        <v>0</v>
      </c>
      <c r="BC23" s="31">
        <f t="shared" si="44"/>
        <v>0</v>
      </c>
      <c r="BD23" s="42">
        <f t="shared" si="28"/>
        <v>0</v>
      </c>
    </row>
    <row r="24" spans="1:56" ht="17.25" customHeight="1" x14ac:dyDescent="0.2">
      <c r="A24" s="6"/>
      <c r="B24" s="34"/>
      <c r="C24" s="39">
        <v>3</v>
      </c>
      <c r="D24" s="40" t="s">
        <v>13</v>
      </c>
      <c r="E24" s="31">
        <v>1156819</v>
      </c>
      <c r="F24" s="31">
        <v>20183</v>
      </c>
      <c r="G24" s="31">
        <v>0</v>
      </c>
      <c r="H24" s="41">
        <f t="shared" si="0"/>
        <v>1177002</v>
      </c>
      <c r="I24" s="31">
        <f>7874+2126-489+562+152+14900+4023</f>
        <v>29148</v>
      </c>
      <c r="J24" s="31">
        <f>489-562-152</f>
        <v>-225</v>
      </c>
      <c r="K24" s="31"/>
      <c r="L24" s="37">
        <f t="shared" si="1"/>
        <v>28923</v>
      </c>
      <c r="M24" s="31">
        <f t="shared" si="29"/>
        <v>1185967</v>
      </c>
      <c r="N24" s="31">
        <f t="shared" si="29"/>
        <v>19958</v>
      </c>
      <c r="O24" s="31">
        <f t="shared" si="29"/>
        <v>0</v>
      </c>
      <c r="P24" s="38">
        <f t="shared" si="3"/>
        <v>1205925</v>
      </c>
      <c r="Q24" s="31">
        <v>79</v>
      </c>
      <c r="R24" s="31"/>
      <c r="S24" s="31"/>
      <c r="T24" s="37">
        <f t="shared" si="4"/>
        <v>79</v>
      </c>
      <c r="U24" s="31">
        <f t="shared" si="30"/>
        <v>1186046</v>
      </c>
      <c r="V24" s="31">
        <f t="shared" si="31"/>
        <v>19958</v>
      </c>
      <c r="W24" s="31">
        <f t="shared" si="32"/>
        <v>0</v>
      </c>
      <c r="X24" s="42">
        <f t="shared" si="8"/>
        <v>1206004</v>
      </c>
      <c r="Y24" s="31">
        <f>1960+529+787+213+3148+850</f>
        <v>7487</v>
      </c>
      <c r="Z24" s="31"/>
      <c r="AA24" s="31"/>
      <c r="AB24" s="37">
        <f t="shared" si="9"/>
        <v>7487</v>
      </c>
      <c r="AC24" s="31">
        <f t="shared" si="33"/>
        <v>1193533</v>
      </c>
      <c r="AD24" s="31">
        <f t="shared" si="34"/>
        <v>19958</v>
      </c>
      <c r="AE24" s="31">
        <f t="shared" si="35"/>
        <v>0</v>
      </c>
      <c r="AF24" s="42">
        <f t="shared" si="13"/>
        <v>1213491</v>
      </c>
      <c r="AG24" s="31">
        <f>787+213+472+128-3937-1063-3150-850</f>
        <v>-7400</v>
      </c>
      <c r="AH24" s="31"/>
      <c r="AI24" s="31"/>
      <c r="AJ24" s="37">
        <f t="shared" si="14"/>
        <v>-7400</v>
      </c>
      <c r="AK24" s="31">
        <f t="shared" si="36"/>
        <v>1186133</v>
      </c>
      <c r="AL24" s="31">
        <f t="shared" si="37"/>
        <v>19958</v>
      </c>
      <c r="AM24" s="31">
        <f t="shared" si="38"/>
        <v>0</v>
      </c>
      <c r="AN24" s="42">
        <f t="shared" si="18"/>
        <v>1206091</v>
      </c>
      <c r="AO24" s="31">
        <v>0</v>
      </c>
      <c r="AP24" s="31">
        <v>0</v>
      </c>
      <c r="AQ24" s="31">
        <v>0</v>
      </c>
      <c r="AR24" s="37">
        <f t="shared" si="19"/>
        <v>0</v>
      </c>
      <c r="AS24" s="31">
        <f t="shared" si="39"/>
        <v>1186133</v>
      </c>
      <c r="AT24" s="31">
        <f t="shared" si="40"/>
        <v>19958</v>
      </c>
      <c r="AU24" s="31">
        <f t="shared" si="41"/>
        <v>0</v>
      </c>
      <c r="AV24" s="42">
        <f t="shared" si="23"/>
        <v>1206091</v>
      </c>
      <c r="AW24" s="31">
        <f>-62-47-109</f>
        <v>-218</v>
      </c>
      <c r="AX24" s="31">
        <v>0</v>
      </c>
      <c r="AY24" s="31">
        <v>0</v>
      </c>
      <c r="AZ24" s="37">
        <f t="shared" si="24"/>
        <v>-218</v>
      </c>
      <c r="BA24" s="31">
        <f t="shared" si="42"/>
        <v>1185915</v>
      </c>
      <c r="BB24" s="31">
        <f t="shared" si="43"/>
        <v>19958</v>
      </c>
      <c r="BC24" s="31">
        <f t="shared" si="44"/>
        <v>0</v>
      </c>
      <c r="BD24" s="42">
        <f t="shared" si="28"/>
        <v>1205873</v>
      </c>
    </row>
    <row r="25" spans="1:56" ht="17.25" customHeight="1" x14ac:dyDescent="0.2">
      <c r="A25" s="6"/>
      <c r="B25" s="34"/>
      <c r="C25" s="39">
        <v>4</v>
      </c>
      <c r="D25" s="40" t="s">
        <v>14</v>
      </c>
      <c r="E25" s="31">
        <v>0</v>
      </c>
      <c r="F25" s="31">
        <v>0</v>
      </c>
      <c r="G25" s="31">
        <v>0</v>
      </c>
      <c r="H25" s="41">
        <f t="shared" si="0"/>
        <v>0</v>
      </c>
      <c r="I25" s="31">
        <v>0</v>
      </c>
      <c r="J25" s="31">
        <v>0</v>
      </c>
      <c r="K25" s="31">
        <v>0</v>
      </c>
      <c r="L25" s="37">
        <f t="shared" si="1"/>
        <v>0</v>
      </c>
      <c r="M25" s="31">
        <f t="shared" si="29"/>
        <v>0</v>
      </c>
      <c r="N25" s="31">
        <f t="shared" si="29"/>
        <v>0</v>
      </c>
      <c r="O25" s="31">
        <f t="shared" si="29"/>
        <v>0</v>
      </c>
      <c r="P25" s="38">
        <f t="shared" si="3"/>
        <v>0</v>
      </c>
      <c r="Q25" s="31">
        <v>0</v>
      </c>
      <c r="R25" s="31">
        <v>0</v>
      </c>
      <c r="S25" s="31">
        <v>0</v>
      </c>
      <c r="T25" s="37">
        <f t="shared" si="4"/>
        <v>0</v>
      </c>
      <c r="U25" s="31">
        <f t="shared" si="30"/>
        <v>0</v>
      </c>
      <c r="V25" s="31">
        <f t="shared" si="31"/>
        <v>0</v>
      </c>
      <c r="W25" s="31">
        <f t="shared" si="32"/>
        <v>0</v>
      </c>
      <c r="X25" s="42">
        <f t="shared" si="8"/>
        <v>0</v>
      </c>
      <c r="Y25" s="31">
        <v>0</v>
      </c>
      <c r="Z25" s="31">
        <v>0</v>
      </c>
      <c r="AA25" s="31">
        <v>0</v>
      </c>
      <c r="AB25" s="37">
        <f t="shared" si="9"/>
        <v>0</v>
      </c>
      <c r="AC25" s="31">
        <f t="shared" si="33"/>
        <v>0</v>
      </c>
      <c r="AD25" s="31">
        <f t="shared" si="34"/>
        <v>0</v>
      </c>
      <c r="AE25" s="31">
        <f t="shared" si="35"/>
        <v>0</v>
      </c>
      <c r="AF25" s="42">
        <f t="shared" si="13"/>
        <v>0</v>
      </c>
      <c r="AG25" s="31">
        <v>0</v>
      </c>
      <c r="AH25" s="31">
        <v>0</v>
      </c>
      <c r="AI25" s="31">
        <v>0</v>
      </c>
      <c r="AJ25" s="37">
        <f t="shared" si="14"/>
        <v>0</v>
      </c>
      <c r="AK25" s="31">
        <f t="shared" si="36"/>
        <v>0</v>
      </c>
      <c r="AL25" s="31">
        <f t="shared" si="37"/>
        <v>0</v>
      </c>
      <c r="AM25" s="31">
        <f t="shared" si="38"/>
        <v>0</v>
      </c>
      <c r="AN25" s="42">
        <f t="shared" si="18"/>
        <v>0</v>
      </c>
      <c r="AO25" s="31">
        <v>0</v>
      </c>
      <c r="AP25" s="31">
        <v>0</v>
      </c>
      <c r="AQ25" s="31">
        <v>0</v>
      </c>
      <c r="AR25" s="37">
        <f t="shared" si="19"/>
        <v>0</v>
      </c>
      <c r="AS25" s="31">
        <f t="shared" si="39"/>
        <v>0</v>
      </c>
      <c r="AT25" s="31">
        <f t="shared" si="40"/>
        <v>0</v>
      </c>
      <c r="AU25" s="31">
        <f t="shared" si="41"/>
        <v>0</v>
      </c>
      <c r="AV25" s="42">
        <f t="shared" si="23"/>
        <v>0</v>
      </c>
      <c r="AW25" s="31">
        <v>0</v>
      </c>
      <c r="AX25" s="31">
        <v>0</v>
      </c>
      <c r="AY25" s="31">
        <v>0</v>
      </c>
      <c r="AZ25" s="37">
        <f t="shared" si="24"/>
        <v>0</v>
      </c>
      <c r="BA25" s="31">
        <f t="shared" si="42"/>
        <v>0</v>
      </c>
      <c r="BB25" s="31">
        <f t="shared" si="43"/>
        <v>0</v>
      </c>
      <c r="BC25" s="31">
        <f t="shared" si="44"/>
        <v>0</v>
      </c>
      <c r="BD25" s="42">
        <f t="shared" si="28"/>
        <v>0</v>
      </c>
    </row>
    <row r="26" spans="1:56" ht="17.25" customHeight="1" x14ac:dyDescent="0.2">
      <c r="A26" s="6" t="s">
        <v>96</v>
      </c>
      <c r="B26" s="34"/>
      <c r="C26" s="39">
        <v>5</v>
      </c>
      <c r="D26" s="40" t="s">
        <v>15</v>
      </c>
      <c r="E26" s="31">
        <v>0</v>
      </c>
      <c r="F26" s="31">
        <v>0</v>
      </c>
      <c r="G26" s="31">
        <v>0</v>
      </c>
      <c r="H26" s="41">
        <f t="shared" si="0"/>
        <v>0</v>
      </c>
      <c r="I26" s="31">
        <v>0</v>
      </c>
      <c r="J26" s="31">
        <v>0</v>
      </c>
      <c r="K26" s="31">
        <v>0</v>
      </c>
      <c r="L26" s="41">
        <f t="shared" si="1"/>
        <v>0</v>
      </c>
      <c r="M26" s="31">
        <v>0</v>
      </c>
      <c r="N26" s="31">
        <v>0</v>
      </c>
      <c r="O26" s="31">
        <v>0</v>
      </c>
      <c r="P26" s="42">
        <f t="shared" si="3"/>
        <v>0</v>
      </c>
      <c r="Q26" s="31">
        <v>0</v>
      </c>
      <c r="R26" s="31">
        <v>0</v>
      </c>
      <c r="S26" s="31">
        <v>0</v>
      </c>
      <c r="T26" s="41">
        <f t="shared" si="4"/>
        <v>0</v>
      </c>
      <c r="U26" s="31">
        <v>0</v>
      </c>
      <c r="V26" s="31">
        <v>0</v>
      </c>
      <c r="W26" s="31">
        <v>0</v>
      </c>
      <c r="X26" s="42">
        <f t="shared" si="8"/>
        <v>0</v>
      </c>
      <c r="Y26" s="31">
        <v>0</v>
      </c>
      <c r="Z26" s="31">
        <v>0</v>
      </c>
      <c r="AA26" s="31">
        <v>0</v>
      </c>
      <c r="AB26" s="41">
        <f t="shared" si="9"/>
        <v>0</v>
      </c>
      <c r="AC26" s="31">
        <v>0</v>
      </c>
      <c r="AD26" s="31">
        <v>0</v>
      </c>
      <c r="AE26" s="31">
        <v>0</v>
      </c>
      <c r="AF26" s="42">
        <f t="shared" si="13"/>
        <v>0</v>
      </c>
      <c r="AG26" s="31">
        <v>0</v>
      </c>
      <c r="AH26" s="31">
        <v>0</v>
      </c>
      <c r="AI26" s="31">
        <v>0</v>
      </c>
      <c r="AJ26" s="42">
        <f t="shared" si="14"/>
        <v>0</v>
      </c>
      <c r="AK26" s="31">
        <v>0</v>
      </c>
      <c r="AL26" s="31">
        <v>0</v>
      </c>
      <c r="AM26" s="31">
        <v>0</v>
      </c>
      <c r="AN26" s="42">
        <f t="shared" si="18"/>
        <v>0</v>
      </c>
      <c r="AO26" s="31">
        <v>0</v>
      </c>
      <c r="AP26" s="31">
        <v>0</v>
      </c>
      <c r="AQ26" s="31">
        <v>0</v>
      </c>
      <c r="AR26" s="42">
        <f t="shared" si="19"/>
        <v>0</v>
      </c>
      <c r="AS26" s="31">
        <v>0</v>
      </c>
      <c r="AT26" s="31">
        <v>0</v>
      </c>
      <c r="AU26" s="31">
        <v>0</v>
      </c>
      <c r="AV26" s="42">
        <f t="shared" si="23"/>
        <v>0</v>
      </c>
      <c r="AW26" s="31">
        <v>0</v>
      </c>
      <c r="AX26" s="31">
        <v>0</v>
      </c>
      <c r="AY26" s="31">
        <v>0</v>
      </c>
      <c r="AZ26" s="42">
        <f t="shared" si="24"/>
        <v>0</v>
      </c>
      <c r="BA26" s="31">
        <v>0</v>
      </c>
      <c r="BB26" s="31">
        <v>0</v>
      </c>
      <c r="BC26" s="31">
        <v>0</v>
      </c>
      <c r="BD26" s="42">
        <f t="shared" si="28"/>
        <v>0</v>
      </c>
    </row>
    <row r="27" spans="1:56" ht="17.25" customHeight="1" x14ac:dyDescent="0.2">
      <c r="A27" s="6" t="s">
        <v>97</v>
      </c>
      <c r="B27" s="28"/>
      <c r="C27" s="29">
        <v>6</v>
      </c>
      <c r="D27" s="30" t="s">
        <v>17</v>
      </c>
      <c r="E27" s="31">
        <v>18992</v>
      </c>
      <c r="F27" s="31">
        <v>231484</v>
      </c>
      <c r="G27" s="31">
        <v>0</v>
      </c>
      <c r="H27" s="102">
        <f t="shared" si="0"/>
        <v>250476</v>
      </c>
      <c r="I27" s="31">
        <v>30759</v>
      </c>
      <c r="J27" s="31">
        <v>0</v>
      </c>
      <c r="K27" s="31">
        <v>0</v>
      </c>
      <c r="L27" s="31">
        <f t="shared" si="1"/>
        <v>30759</v>
      </c>
      <c r="M27" s="31">
        <v>49751</v>
      </c>
      <c r="N27" s="31">
        <v>231484</v>
      </c>
      <c r="O27" s="31">
        <v>0</v>
      </c>
      <c r="P27" s="32">
        <f t="shared" si="3"/>
        <v>281235</v>
      </c>
      <c r="Q27" s="31">
        <v>4902</v>
      </c>
      <c r="R27" s="31">
        <v>0</v>
      </c>
      <c r="S27" s="31">
        <v>0</v>
      </c>
      <c r="T27" s="31">
        <f t="shared" si="4"/>
        <v>4902</v>
      </c>
      <c r="U27" s="31">
        <v>54653</v>
      </c>
      <c r="V27" s="31">
        <v>231484</v>
      </c>
      <c r="W27" s="31">
        <v>0</v>
      </c>
      <c r="X27" s="103">
        <f t="shared" si="8"/>
        <v>286137</v>
      </c>
      <c r="Y27" s="31">
        <v>0</v>
      </c>
      <c r="Z27" s="31">
        <v>8000</v>
      </c>
      <c r="AA27" s="31">
        <v>0</v>
      </c>
      <c r="AB27" s="31">
        <f t="shared" si="9"/>
        <v>8000</v>
      </c>
      <c r="AC27" s="31">
        <v>54653</v>
      </c>
      <c r="AD27" s="31">
        <v>239484</v>
      </c>
      <c r="AE27" s="31">
        <v>0</v>
      </c>
      <c r="AF27" s="103">
        <f t="shared" si="13"/>
        <v>294137</v>
      </c>
      <c r="AG27" s="31">
        <v>826</v>
      </c>
      <c r="AH27" s="31">
        <v>-69</v>
      </c>
      <c r="AI27" s="31">
        <v>0</v>
      </c>
      <c r="AJ27" s="31">
        <f t="shared" si="14"/>
        <v>757</v>
      </c>
      <c r="AK27" s="31">
        <v>55479</v>
      </c>
      <c r="AL27" s="31">
        <v>239415</v>
      </c>
      <c r="AM27" s="31">
        <v>0</v>
      </c>
      <c r="AN27" s="103">
        <f t="shared" si="18"/>
        <v>294894</v>
      </c>
      <c r="AO27" s="31">
        <v>0</v>
      </c>
      <c r="AP27" s="31">
        <v>0</v>
      </c>
      <c r="AQ27" s="31">
        <v>0</v>
      </c>
      <c r="AR27" s="31">
        <f t="shared" si="19"/>
        <v>0</v>
      </c>
      <c r="AS27" s="31">
        <v>55479</v>
      </c>
      <c r="AT27" s="31">
        <v>239415</v>
      </c>
      <c r="AU27" s="31">
        <v>0</v>
      </c>
      <c r="AV27" s="103">
        <f t="shared" si="23"/>
        <v>294894</v>
      </c>
      <c r="AW27" s="31">
        <v>0</v>
      </c>
      <c r="AX27" s="31">
        <v>0</v>
      </c>
      <c r="AY27" s="31">
        <v>0</v>
      </c>
      <c r="AZ27" s="31">
        <f t="shared" si="24"/>
        <v>0</v>
      </c>
      <c r="BA27" s="31">
        <v>55479</v>
      </c>
      <c r="BB27" s="31">
        <v>239415</v>
      </c>
      <c r="BC27" s="31">
        <v>0</v>
      </c>
      <c r="BD27" s="103">
        <f t="shared" si="28"/>
        <v>294894</v>
      </c>
    </row>
    <row r="28" spans="1:56" ht="17.25" customHeight="1" x14ac:dyDescent="0.2">
      <c r="A28" s="6" t="s">
        <v>98</v>
      </c>
      <c r="B28" s="34"/>
      <c r="C28" s="39">
        <v>7</v>
      </c>
      <c r="D28" s="40" t="s">
        <v>19</v>
      </c>
      <c r="E28" s="31">
        <v>110765</v>
      </c>
      <c r="F28" s="31">
        <v>0</v>
      </c>
      <c r="G28" s="31">
        <v>0</v>
      </c>
      <c r="H28" s="41">
        <f t="shared" si="0"/>
        <v>110765</v>
      </c>
      <c r="I28" s="31">
        <v>18870</v>
      </c>
      <c r="J28" s="31">
        <v>0</v>
      </c>
      <c r="K28" s="31">
        <v>0</v>
      </c>
      <c r="L28" s="37">
        <f t="shared" si="1"/>
        <v>18870</v>
      </c>
      <c r="M28" s="31">
        <v>129635</v>
      </c>
      <c r="N28" s="31">
        <v>0</v>
      </c>
      <c r="O28" s="31">
        <v>0</v>
      </c>
      <c r="P28" s="38">
        <f t="shared" si="3"/>
        <v>129635</v>
      </c>
      <c r="Q28" s="31">
        <v>0</v>
      </c>
      <c r="R28" s="31">
        <v>0</v>
      </c>
      <c r="S28" s="31">
        <v>0</v>
      </c>
      <c r="T28" s="37">
        <f t="shared" si="4"/>
        <v>0</v>
      </c>
      <c r="U28" s="31">
        <v>129635</v>
      </c>
      <c r="V28" s="31">
        <v>0</v>
      </c>
      <c r="W28" s="31">
        <v>0</v>
      </c>
      <c r="X28" s="42">
        <f t="shared" si="8"/>
        <v>129635</v>
      </c>
      <c r="Y28" s="31">
        <v>-8000</v>
      </c>
      <c r="Z28" s="31">
        <v>0</v>
      </c>
      <c r="AA28" s="31">
        <v>0</v>
      </c>
      <c r="AB28" s="37">
        <f t="shared" si="9"/>
        <v>-8000</v>
      </c>
      <c r="AC28" s="31">
        <v>121635</v>
      </c>
      <c r="AD28" s="31">
        <v>0</v>
      </c>
      <c r="AE28" s="31">
        <v>0</v>
      </c>
      <c r="AF28" s="42">
        <f t="shared" si="13"/>
        <v>121635</v>
      </c>
      <c r="AG28" s="31">
        <v>-15135</v>
      </c>
      <c r="AH28" s="31">
        <v>0</v>
      </c>
      <c r="AI28" s="31">
        <v>0</v>
      </c>
      <c r="AJ28" s="37">
        <f t="shared" si="14"/>
        <v>-15135</v>
      </c>
      <c r="AK28" s="31">
        <v>106500</v>
      </c>
      <c r="AL28" s="31">
        <v>0</v>
      </c>
      <c r="AM28" s="31">
        <v>0</v>
      </c>
      <c r="AN28" s="42">
        <f t="shared" si="18"/>
        <v>106500</v>
      </c>
      <c r="AO28" s="31">
        <v>0</v>
      </c>
      <c r="AP28" s="31">
        <v>0</v>
      </c>
      <c r="AQ28" s="31">
        <v>0</v>
      </c>
      <c r="AR28" s="37">
        <f t="shared" si="19"/>
        <v>0</v>
      </c>
      <c r="AS28" s="31">
        <v>106500</v>
      </c>
      <c r="AT28" s="31">
        <v>0</v>
      </c>
      <c r="AU28" s="31">
        <v>0</v>
      </c>
      <c r="AV28" s="42">
        <f t="shared" si="23"/>
        <v>106500</v>
      </c>
      <c r="AW28" s="31">
        <v>3770</v>
      </c>
      <c r="AX28" s="31">
        <v>0</v>
      </c>
      <c r="AY28" s="31">
        <v>0</v>
      </c>
      <c r="AZ28" s="37">
        <f t="shared" si="24"/>
        <v>3770</v>
      </c>
      <c r="BA28" s="31">
        <v>110270</v>
      </c>
      <c r="BB28" s="31">
        <v>0</v>
      </c>
      <c r="BC28" s="31">
        <v>0</v>
      </c>
      <c r="BD28" s="42">
        <f t="shared" si="28"/>
        <v>110270</v>
      </c>
    </row>
    <row r="29" spans="1:56" ht="17.25" customHeight="1" x14ac:dyDescent="0.2">
      <c r="A29" s="6" t="s">
        <v>99</v>
      </c>
      <c r="B29" s="34"/>
      <c r="C29" s="39">
        <v>8</v>
      </c>
      <c r="D29" s="40" t="s">
        <v>20</v>
      </c>
      <c r="E29" s="31">
        <v>0</v>
      </c>
      <c r="F29" s="31">
        <v>0</v>
      </c>
      <c r="G29" s="31">
        <v>0</v>
      </c>
      <c r="H29" s="41">
        <f t="shared" si="0"/>
        <v>0</v>
      </c>
      <c r="I29" s="31">
        <v>0</v>
      </c>
      <c r="J29" s="31">
        <v>0</v>
      </c>
      <c r="K29" s="31">
        <v>0</v>
      </c>
      <c r="L29" s="37">
        <f t="shared" si="1"/>
        <v>0</v>
      </c>
      <c r="M29" s="31">
        <f t="shared" ref="M29:O34" si="45">+I29+E29</f>
        <v>0</v>
      </c>
      <c r="N29" s="31">
        <f t="shared" si="45"/>
        <v>0</v>
      </c>
      <c r="O29" s="31">
        <f t="shared" si="45"/>
        <v>0</v>
      </c>
      <c r="P29" s="37">
        <f t="shared" si="3"/>
        <v>0</v>
      </c>
      <c r="Q29" s="31">
        <v>0</v>
      </c>
      <c r="R29" s="31">
        <v>0</v>
      </c>
      <c r="S29" s="31">
        <v>0</v>
      </c>
      <c r="T29" s="37">
        <f t="shared" si="4"/>
        <v>0</v>
      </c>
      <c r="U29" s="31">
        <f t="shared" ref="U29:U34" si="46">+Q29+M29</f>
        <v>0</v>
      </c>
      <c r="V29" s="31">
        <f t="shared" ref="V29:V34" si="47">+R29+N29</f>
        <v>0</v>
      </c>
      <c r="W29" s="31">
        <f t="shared" ref="W29:W34" si="48">+S29+O29</f>
        <v>0</v>
      </c>
      <c r="X29" s="41">
        <f t="shared" si="8"/>
        <v>0</v>
      </c>
      <c r="Y29" s="31">
        <v>0</v>
      </c>
      <c r="Z29" s="31">
        <v>0</v>
      </c>
      <c r="AA29" s="31">
        <v>0</v>
      </c>
      <c r="AB29" s="37">
        <f t="shared" si="9"/>
        <v>0</v>
      </c>
      <c r="AC29" s="31">
        <f t="shared" ref="AC29:AC34" si="49">+Y29+U29</f>
        <v>0</v>
      </c>
      <c r="AD29" s="31">
        <f t="shared" ref="AD29:AD34" si="50">+Z29+V29</f>
        <v>0</v>
      </c>
      <c r="AE29" s="31">
        <f t="shared" ref="AE29:AE34" si="51">+AA29+W29</f>
        <v>0</v>
      </c>
      <c r="AF29" s="41">
        <f t="shared" si="13"/>
        <v>0</v>
      </c>
      <c r="AG29" s="31">
        <v>0</v>
      </c>
      <c r="AH29" s="31">
        <v>0</v>
      </c>
      <c r="AI29" s="31">
        <v>0</v>
      </c>
      <c r="AJ29" s="37">
        <f t="shared" si="14"/>
        <v>0</v>
      </c>
      <c r="AK29" s="31">
        <f t="shared" ref="AK29:AK34" si="52">+AG29+AC29</f>
        <v>0</v>
      </c>
      <c r="AL29" s="31">
        <f t="shared" ref="AL29:AL34" si="53">+AH29+AD29</f>
        <v>0</v>
      </c>
      <c r="AM29" s="31">
        <f t="shared" ref="AM29:AM34" si="54">+AI29+AE29</f>
        <v>0</v>
      </c>
      <c r="AN29" s="41">
        <f t="shared" si="18"/>
        <v>0</v>
      </c>
      <c r="AO29" s="31">
        <v>0</v>
      </c>
      <c r="AP29" s="31">
        <v>0</v>
      </c>
      <c r="AQ29" s="31">
        <v>0</v>
      </c>
      <c r="AR29" s="37">
        <f t="shared" si="19"/>
        <v>0</v>
      </c>
      <c r="AS29" s="31">
        <f t="shared" ref="AS29:AS34" si="55">+AO29+AK29</f>
        <v>0</v>
      </c>
      <c r="AT29" s="31">
        <f t="shared" ref="AT29:AT34" si="56">+AP29+AL29</f>
        <v>0</v>
      </c>
      <c r="AU29" s="31">
        <f t="shared" ref="AU29:AU34" si="57">+AQ29+AM29</f>
        <v>0</v>
      </c>
      <c r="AV29" s="41">
        <f t="shared" si="23"/>
        <v>0</v>
      </c>
      <c r="AW29" s="31">
        <v>0</v>
      </c>
      <c r="AX29" s="31">
        <v>0</v>
      </c>
      <c r="AY29" s="31">
        <v>0</v>
      </c>
      <c r="AZ29" s="37">
        <f t="shared" si="24"/>
        <v>0</v>
      </c>
      <c r="BA29" s="31">
        <f t="shared" ref="BA29:BA34" si="58">+AW29+AS29</f>
        <v>0</v>
      </c>
      <c r="BB29" s="31">
        <f t="shared" ref="BB29:BB34" si="59">+AX29+AT29</f>
        <v>0</v>
      </c>
      <c r="BC29" s="31">
        <f t="shared" ref="BC29:BC34" si="60">+AY29+AU29</f>
        <v>0</v>
      </c>
      <c r="BD29" s="41">
        <f t="shared" si="28"/>
        <v>0</v>
      </c>
    </row>
    <row r="30" spans="1:56" ht="17.25" customHeight="1" x14ac:dyDescent="0.2">
      <c r="A30" s="22"/>
      <c r="B30" s="53">
        <v>3</v>
      </c>
      <c r="C30" s="54" t="s">
        <v>24</v>
      </c>
      <c r="D30" s="55"/>
      <c r="E30" s="56">
        <f>SUM(E31:E38)</f>
        <v>330789</v>
      </c>
      <c r="F30" s="56">
        <f>SUM(F31:F38)</f>
        <v>0</v>
      </c>
      <c r="G30" s="56">
        <f>SUM(G31:G38)</f>
        <v>0</v>
      </c>
      <c r="H30" s="107">
        <f t="shared" si="0"/>
        <v>330789</v>
      </c>
      <c r="I30" s="56">
        <f>SUM(I31:I38)</f>
        <v>-14448</v>
      </c>
      <c r="J30" s="56">
        <f>SUM(J31:J38)</f>
        <v>0</v>
      </c>
      <c r="K30" s="56">
        <f>SUM(K31:K38)</f>
        <v>0</v>
      </c>
      <c r="L30" s="56">
        <f t="shared" si="1"/>
        <v>-14448</v>
      </c>
      <c r="M30" s="26">
        <f t="shared" si="45"/>
        <v>316341</v>
      </c>
      <c r="N30" s="26">
        <f t="shared" si="45"/>
        <v>0</v>
      </c>
      <c r="O30" s="26">
        <f t="shared" si="45"/>
        <v>0</v>
      </c>
      <c r="P30" s="57">
        <f t="shared" si="3"/>
        <v>316341</v>
      </c>
      <c r="Q30" s="56">
        <f>SUM(Q31:Q38)</f>
        <v>0</v>
      </c>
      <c r="R30" s="56">
        <f>SUM(R31:R38)</f>
        <v>0</v>
      </c>
      <c r="S30" s="56">
        <f>SUM(S31:S38)</f>
        <v>0</v>
      </c>
      <c r="T30" s="56">
        <f t="shared" si="4"/>
        <v>0</v>
      </c>
      <c r="U30" s="26">
        <f t="shared" si="46"/>
        <v>316341</v>
      </c>
      <c r="V30" s="26">
        <f t="shared" si="47"/>
        <v>0</v>
      </c>
      <c r="W30" s="26">
        <f t="shared" si="48"/>
        <v>0</v>
      </c>
      <c r="X30" s="108">
        <f t="shared" si="8"/>
        <v>316341</v>
      </c>
      <c r="Y30" s="56">
        <f>SUM(Y31:Y38)</f>
        <v>0</v>
      </c>
      <c r="Z30" s="56">
        <f>SUM(Z31:Z38)</f>
        <v>0</v>
      </c>
      <c r="AA30" s="56">
        <f>SUM(AA31:AA38)</f>
        <v>0</v>
      </c>
      <c r="AB30" s="56">
        <f t="shared" si="9"/>
        <v>0</v>
      </c>
      <c r="AC30" s="26">
        <f t="shared" si="49"/>
        <v>316341</v>
      </c>
      <c r="AD30" s="26">
        <f t="shared" si="50"/>
        <v>0</v>
      </c>
      <c r="AE30" s="26">
        <f t="shared" si="51"/>
        <v>0</v>
      </c>
      <c r="AF30" s="108">
        <f t="shared" si="13"/>
        <v>316341</v>
      </c>
      <c r="AG30" s="56">
        <f>SUM(AG31:AG38)</f>
        <v>-826</v>
      </c>
      <c r="AH30" s="56">
        <f>SUM(AH31:AH38)</f>
        <v>0</v>
      </c>
      <c r="AI30" s="56">
        <f>SUM(AI31:AI38)</f>
        <v>0</v>
      </c>
      <c r="AJ30" s="56">
        <f t="shared" si="14"/>
        <v>-826</v>
      </c>
      <c r="AK30" s="26">
        <f t="shared" si="52"/>
        <v>315515</v>
      </c>
      <c r="AL30" s="26">
        <f t="shared" si="53"/>
        <v>0</v>
      </c>
      <c r="AM30" s="26">
        <f t="shared" si="54"/>
        <v>0</v>
      </c>
      <c r="AN30" s="108">
        <f t="shared" si="18"/>
        <v>315515</v>
      </c>
      <c r="AO30" s="56">
        <f>SUM(AO31:AO38)</f>
        <v>0</v>
      </c>
      <c r="AP30" s="56">
        <f>SUM(AP31:AP38)</f>
        <v>0</v>
      </c>
      <c r="AQ30" s="56">
        <f>SUM(AQ31:AQ38)</f>
        <v>0</v>
      </c>
      <c r="AR30" s="56">
        <f t="shared" si="19"/>
        <v>0</v>
      </c>
      <c r="AS30" s="26">
        <f t="shared" si="55"/>
        <v>315515</v>
      </c>
      <c r="AT30" s="26">
        <f t="shared" si="56"/>
        <v>0</v>
      </c>
      <c r="AU30" s="26">
        <f t="shared" si="57"/>
        <v>0</v>
      </c>
      <c r="AV30" s="108">
        <f t="shared" si="23"/>
        <v>315515</v>
      </c>
      <c r="AW30" s="56">
        <f>SUM(AW31:AW38)</f>
        <v>0</v>
      </c>
      <c r="AX30" s="56">
        <f>SUM(AX31:AX38)</f>
        <v>0</v>
      </c>
      <c r="AY30" s="56">
        <f>SUM(AY31:AY38)</f>
        <v>0</v>
      </c>
      <c r="AZ30" s="56">
        <f t="shared" si="24"/>
        <v>0</v>
      </c>
      <c r="BA30" s="26">
        <f t="shared" si="58"/>
        <v>315515</v>
      </c>
      <c r="BB30" s="26">
        <f t="shared" si="59"/>
        <v>0</v>
      </c>
      <c r="BC30" s="26">
        <f t="shared" si="60"/>
        <v>0</v>
      </c>
      <c r="BD30" s="108">
        <f t="shared" si="28"/>
        <v>315515</v>
      </c>
    </row>
    <row r="31" spans="1:56" ht="17.25" customHeight="1" x14ac:dyDescent="0.2">
      <c r="A31" s="22"/>
      <c r="B31" s="58"/>
      <c r="C31" s="59">
        <v>1</v>
      </c>
      <c r="D31" s="60" t="s">
        <v>11</v>
      </c>
      <c r="E31" s="31">
        <v>0</v>
      </c>
      <c r="F31" s="31">
        <v>0</v>
      </c>
      <c r="G31" s="31">
        <v>0</v>
      </c>
      <c r="H31" s="135">
        <f t="shared" si="0"/>
        <v>0</v>
      </c>
      <c r="I31" s="31"/>
      <c r="J31" s="31"/>
      <c r="K31" s="31"/>
      <c r="L31" s="61">
        <f t="shared" si="1"/>
        <v>0</v>
      </c>
      <c r="M31" s="31">
        <f t="shared" si="45"/>
        <v>0</v>
      </c>
      <c r="N31" s="31">
        <f t="shared" si="45"/>
        <v>0</v>
      </c>
      <c r="O31" s="31">
        <f t="shared" si="45"/>
        <v>0</v>
      </c>
      <c r="P31" s="62">
        <f t="shared" si="3"/>
        <v>0</v>
      </c>
      <c r="Q31" s="31"/>
      <c r="R31" s="31"/>
      <c r="S31" s="31"/>
      <c r="T31" s="61">
        <f t="shared" si="4"/>
        <v>0</v>
      </c>
      <c r="U31" s="31">
        <f t="shared" si="46"/>
        <v>0</v>
      </c>
      <c r="V31" s="31">
        <f t="shared" si="47"/>
        <v>0</v>
      </c>
      <c r="W31" s="31">
        <f t="shared" si="48"/>
        <v>0</v>
      </c>
      <c r="X31" s="262">
        <f t="shared" si="8"/>
        <v>0</v>
      </c>
      <c r="Y31" s="31"/>
      <c r="Z31" s="31"/>
      <c r="AA31" s="31"/>
      <c r="AB31" s="61">
        <f t="shared" si="9"/>
        <v>0</v>
      </c>
      <c r="AC31" s="31">
        <f t="shared" si="49"/>
        <v>0</v>
      </c>
      <c r="AD31" s="31">
        <f t="shared" si="50"/>
        <v>0</v>
      </c>
      <c r="AE31" s="31">
        <f t="shared" si="51"/>
        <v>0</v>
      </c>
      <c r="AF31" s="262">
        <f t="shared" si="13"/>
        <v>0</v>
      </c>
      <c r="AG31" s="31"/>
      <c r="AH31" s="31"/>
      <c r="AI31" s="31"/>
      <c r="AJ31" s="61">
        <f t="shared" si="14"/>
        <v>0</v>
      </c>
      <c r="AK31" s="31">
        <f t="shared" si="52"/>
        <v>0</v>
      </c>
      <c r="AL31" s="31">
        <f t="shared" si="53"/>
        <v>0</v>
      </c>
      <c r="AM31" s="31">
        <f t="shared" si="54"/>
        <v>0</v>
      </c>
      <c r="AN31" s="262">
        <f t="shared" si="18"/>
        <v>0</v>
      </c>
      <c r="AO31" s="31">
        <v>0</v>
      </c>
      <c r="AP31" s="31">
        <v>0</v>
      </c>
      <c r="AQ31" s="31">
        <v>0</v>
      </c>
      <c r="AR31" s="61">
        <f t="shared" si="19"/>
        <v>0</v>
      </c>
      <c r="AS31" s="31">
        <f t="shared" si="55"/>
        <v>0</v>
      </c>
      <c r="AT31" s="31">
        <f t="shared" si="56"/>
        <v>0</v>
      </c>
      <c r="AU31" s="31">
        <f t="shared" si="57"/>
        <v>0</v>
      </c>
      <c r="AV31" s="262">
        <f t="shared" si="23"/>
        <v>0</v>
      </c>
      <c r="AW31" s="31">
        <v>0</v>
      </c>
      <c r="AX31" s="31">
        <v>0</v>
      </c>
      <c r="AY31" s="31">
        <v>0</v>
      </c>
      <c r="AZ31" s="61">
        <f t="shared" si="24"/>
        <v>0</v>
      </c>
      <c r="BA31" s="31">
        <f t="shared" si="58"/>
        <v>0</v>
      </c>
      <c r="BB31" s="31">
        <f t="shared" si="59"/>
        <v>0</v>
      </c>
      <c r="BC31" s="31">
        <f t="shared" si="60"/>
        <v>0</v>
      </c>
      <c r="BD31" s="262">
        <f t="shared" si="28"/>
        <v>0</v>
      </c>
    </row>
    <row r="32" spans="1:56" ht="30" x14ac:dyDescent="0.2">
      <c r="A32" s="22"/>
      <c r="B32" s="34"/>
      <c r="C32" s="35">
        <v>2</v>
      </c>
      <c r="D32" s="36" t="s">
        <v>12</v>
      </c>
      <c r="E32" s="31">
        <v>0</v>
      </c>
      <c r="F32" s="31">
        <v>0</v>
      </c>
      <c r="G32" s="31">
        <v>0</v>
      </c>
      <c r="H32" s="41">
        <f t="shared" si="0"/>
        <v>0</v>
      </c>
      <c r="I32" s="31"/>
      <c r="J32" s="31"/>
      <c r="K32" s="31"/>
      <c r="L32" s="37">
        <f t="shared" si="1"/>
        <v>0</v>
      </c>
      <c r="M32" s="31">
        <f t="shared" si="45"/>
        <v>0</v>
      </c>
      <c r="N32" s="31">
        <f t="shared" si="45"/>
        <v>0</v>
      </c>
      <c r="O32" s="31">
        <f t="shared" si="45"/>
        <v>0</v>
      </c>
      <c r="P32" s="38">
        <f t="shared" si="3"/>
        <v>0</v>
      </c>
      <c r="Q32" s="31"/>
      <c r="R32" s="31"/>
      <c r="S32" s="31"/>
      <c r="T32" s="37">
        <f t="shared" si="4"/>
        <v>0</v>
      </c>
      <c r="U32" s="31">
        <f t="shared" si="46"/>
        <v>0</v>
      </c>
      <c r="V32" s="31">
        <f t="shared" si="47"/>
        <v>0</v>
      </c>
      <c r="W32" s="31">
        <f t="shared" si="48"/>
        <v>0</v>
      </c>
      <c r="X32" s="42">
        <f t="shared" si="8"/>
        <v>0</v>
      </c>
      <c r="Y32" s="31"/>
      <c r="Z32" s="31"/>
      <c r="AA32" s="31"/>
      <c r="AB32" s="37">
        <f t="shared" si="9"/>
        <v>0</v>
      </c>
      <c r="AC32" s="31">
        <f t="shared" si="49"/>
        <v>0</v>
      </c>
      <c r="AD32" s="31">
        <f t="shared" si="50"/>
        <v>0</v>
      </c>
      <c r="AE32" s="31">
        <f t="shared" si="51"/>
        <v>0</v>
      </c>
      <c r="AF32" s="42">
        <f t="shared" si="13"/>
        <v>0</v>
      </c>
      <c r="AG32" s="31"/>
      <c r="AH32" s="31"/>
      <c r="AI32" s="31"/>
      <c r="AJ32" s="37">
        <f t="shared" si="14"/>
        <v>0</v>
      </c>
      <c r="AK32" s="31">
        <f t="shared" si="52"/>
        <v>0</v>
      </c>
      <c r="AL32" s="31">
        <f t="shared" si="53"/>
        <v>0</v>
      </c>
      <c r="AM32" s="31">
        <f t="shared" si="54"/>
        <v>0</v>
      </c>
      <c r="AN32" s="42">
        <f t="shared" si="18"/>
        <v>0</v>
      </c>
      <c r="AO32" s="31">
        <v>0</v>
      </c>
      <c r="AP32" s="31">
        <v>0</v>
      </c>
      <c r="AQ32" s="31">
        <v>0</v>
      </c>
      <c r="AR32" s="37">
        <f t="shared" si="19"/>
        <v>0</v>
      </c>
      <c r="AS32" s="31">
        <f t="shared" si="55"/>
        <v>0</v>
      </c>
      <c r="AT32" s="31">
        <f t="shared" si="56"/>
        <v>0</v>
      </c>
      <c r="AU32" s="31">
        <f t="shared" si="57"/>
        <v>0</v>
      </c>
      <c r="AV32" s="42">
        <f t="shared" si="23"/>
        <v>0</v>
      </c>
      <c r="AW32" s="31">
        <v>0</v>
      </c>
      <c r="AX32" s="31">
        <v>0</v>
      </c>
      <c r="AY32" s="31">
        <v>0</v>
      </c>
      <c r="AZ32" s="37">
        <f t="shared" si="24"/>
        <v>0</v>
      </c>
      <c r="BA32" s="31">
        <f t="shared" si="58"/>
        <v>0</v>
      </c>
      <c r="BB32" s="31">
        <f t="shared" si="59"/>
        <v>0</v>
      </c>
      <c r="BC32" s="31">
        <f t="shared" si="60"/>
        <v>0</v>
      </c>
      <c r="BD32" s="42">
        <f t="shared" si="28"/>
        <v>0</v>
      </c>
    </row>
    <row r="33" spans="1:56" ht="17.25" customHeight="1" x14ac:dyDescent="0.2">
      <c r="A33" s="6"/>
      <c r="B33" s="34"/>
      <c r="C33" s="39">
        <v>3</v>
      </c>
      <c r="D33" s="40" t="s">
        <v>13</v>
      </c>
      <c r="E33" s="31">
        <v>325789</v>
      </c>
      <c r="F33" s="31">
        <v>0</v>
      </c>
      <c r="G33" s="31">
        <v>0</v>
      </c>
      <c r="H33" s="41">
        <f t="shared" si="0"/>
        <v>325789</v>
      </c>
      <c r="I33" s="31">
        <f>-3895-1052-3937-1063-7874-2126</f>
        <v>-19947</v>
      </c>
      <c r="J33" s="31"/>
      <c r="K33" s="31"/>
      <c r="L33" s="37">
        <f t="shared" si="1"/>
        <v>-19947</v>
      </c>
      <c r="M33" s="31">
        <f t="shared" si="45"/>
        <v>305842</v>
      </c>
      <c r="N33" s="31">
        <f t="shared" si="45"/>
        <v>0</v>
      </c>
      <c r="O33" s="31">
        <f t="shared" si="45"/>
        <v>0</v>
      </c>
      <c r="P33" s="38">
        <f t="shared" si="3"/>
        <v>305842</v>
      </c>
      <c r="Q33" s="31"/>
      <c r="R33" s="31"/>
      <c r="S33" s="31"/>
      <c r="T33" s="37">
        <f t="shared" si="4"/>
        <v>0</v>
      </c>
      <c r="U33" s="31">
        <f t="shared" si="46"/>
        <v>305842</v>
      </c>
      <c r="V33" s="31">
        <f t="shared" si="47"/>
        <v>0</v>
      </c>
      <c r="W33" s="31">
        <f t="shared" si="48"/>
        <v>0</v>
      </c>
      <c r="X33" s="42">
        <f t="shared" si="8"/>
        <v>305842</v>
      </c>
      <c r="Y33" s="31"/>
      <c r="Z33" s="31"/>
      <c r="AA33" s="31"/>
      <c r="AB33" s="37">
        <f t="shared" si="9"/>
        <v>0</v>
      </c>
      <c r="AC33" s="31">
        <f t="shared" si="49"/>
        <v>305842</v>
      </c>
      <c r="AD33" s="31">
        <f t="shared" si="50"/>
        <v>0</v>
      </c>
      <c r="AE33" s="31">
        <f t="shared" si="51"/>
        <v>0</v>
      </c>
      <c r="AF33" s="42">
        <f t="shared" si="13"/>
        <v>305842</v>
      </c>
      <c r="AG33" s="31">
        <f>-650-176</f>
        <v>-826</v>
      </c>
      <c r="AH33" s="31"/>
      <c r="AI33" s="31"/>
      <c r="AJ33" s="37">
        <f t="shared" si="14"/>
        <v>-826</v>
      </c>
      <c r="AK33" s="31">
        <f t="shared" si="52"/>
        <v>305016</v>
      </c>
      <c r="AL33" s="31">
        <f t="shared" si="53"/>
        <v>0</v>
      </c>
      <c r="AM33" s="31">
        <f t="shared" si="54"/>
        <v>0</v>
      </c>
      <c r="AN33" s="42">
        <f t="shared" si="18"/>
        <v>305016</v>
      </c>
      <c r="AO33" s="31">
        <v>0</v>
      </c>
      <c r="AP33" s="31">
        <v>0</v>
      </c>
      <c r="AQ33" s="31">
        <v>0</v>
      </c>
      <c r="AR33" s="37">
        <f t="shared" si="19"/>
        <v>0</v>
      </c>
      <c r="AS33" s="31">
        <f t="shared" si="55"/>
        <v>305016</v>
      </c>
      <c r="AT33" s="31">
        <f t="shared" si="56"/>
        <v>0</v>
      </c>
      <c r="AU33" s="31">
        <f t="shared" si="57"/>
        <v>0</v>
      </c>
      <c r="AV33" s="42">
        <f t="shared" si="23"/>
        <v>305016</v>
      </c>
      <c r="AW33" s="31">
        <v>0</v>
      </c>
      <c r="AX33" s="31">
        <v>0</v>
      </c>
      <c r="AY33" s="31">
        <v>0</v>
      </c>
      <c r="AZ33" s="37">
        <f t="shared" si="24"/>
        <v>0</v>
      </c>
      <c r="BA33" s="31">
        <f t="shared" si="58"/>
        <v>305016</v>
      </c>
      <c r="BB33" s="31">
        <f t="shared" si="59"/>
        <v>0</v>
      </c>
      <c r="BC33" s="31">
        <f t="shared" si="60"/>
        <v>0</v>
      </c>
      <c r="BD33" s="42">
        <f t="shared" si="28"/>
        <v>305016</v>
      </c>
    </row>
    <row r="34" spans="1:56" ht="17.25" customHeight="1" x14ac:dyDescent="0.2">
      <c r="A34" s="6"/>
      <c r="B34" s="34"/>
      <c r="C34" s="39">
        <v>4</v>
      </c>
      <c r="D34" s="40" t="s">
        <v>14</v>
      </c>
      <c r="E34" s="31">
        <v>0</v>
      </c>
      <c r="F34" s="31">
        <v>0</v>
      </c>
      <c r="G34" s="31">
        <v>0</v>
      </c>
      <c r="H34" s="41">
        <f t="shared" si="0"/>
        <v>0</v>
      </c>
      <c r="I34" s="31"/>
      <c r="J34" s="31"/>
      <c r="K34" s="31"/>
      <c r="L34" s="37">
        <f t="shared" si="1"/>
        <v>0</v>
      </c>
      <c r="M34" s="31">
        <f t="shared" si="45"/>
        <v>0</v>
      </c>
      <c r="N34" s="31">
        <f t="shared" si="45"/>
        <v>0</v>
      </c>
      <c r="O34" s="31">
        <f t="shared" si="45"/>
        <v>0</v>
      </c>
      <c r="P34" s="38">
        <f t="shared" si="3"/>
        <v>0</v>
      </c>
      <c r="Q34" s="31"/>
      <c r="R34" s="31"/>
      <c r="S34" s="31"/>
      <c r="T34" s="37">
        <f t="shared" si="4"/>
        <v>0</v>
      </c>
      <c r="U34" s="31">
        <f t="shared" si="46"/>
        <v>0</v>
      </c>
      <c r="V34" s="31">
        <f t="shared" si="47"/>
        <v>0</v>
      </c>
      <c r="W34" s="31">
        <f t="shared" si="48"/>
        <v>0</v>
      </c>
      <c r="X34" s="42">
        <f t="shared" si="8"/>
        <v>0</v>
      </c>
      <c r="Y34" s="31"/>
      <c r="Z34" s="31"/>
      <c r="AA34" s="31"/>
      <c r="AB34" s="37">
        <f t="shared" si="9"/>
        <v>0</v>
      </c>
      <c r="AC34" s="31">
        <f t="shared" si="49"/>
        <v>0</v>
      </c>
      <c r="AD34" s="31">
        <f t="shared" si="50"/>
        <v>0</v>
      </c>
      <c r="AE34" s="31">
        <f t="shared" si="51"/>
        <v>0</v>
      </c>
      <c r="AF34" s="42">
        <f t="shared" si="13"/>
        <v>0</v>
      </c>
      <c r="AG34" s="31"/>
      <c r="AH34" s="31"/>
      <c r="AI34" s="31"/>
      <c r="AJ34" s="37">
        <f t="shared" si="14"/>
        <v>0</v>
      </c>
      <c r="AK34" s="31">
        <f t="shared" si="52"/>
        <v>0</v>
      </c>
      <c r="AL34" s="31">
        <f t="shared" si="53"/>
        <v>0</v>
      </c>
      <c r="AM34" s="31">
        <f t="shared" si="54"/>
        <v>0</v>
      </c>
      <c r="AN34" s="42">
        <f t="shared" si="18"/>
        <v>0</v>
      </c>
      <c r="AO34" s="31">
        <v>0</v>
      </c>
      <c r="AP34" s="31">
        <v>0</v>
      </c>
      <c r="AQ34" s="31">
        <v>0</v>
      </c>
      <c r="AR34" s="37">
        <f t="shared" si="19"/>
        <v>0</v>
      </c>
      <c r="AS34" s="31">
        <f t="shared" si="55"/>
        <v>0</v>
      </c>
      <c r="AT34" s="31">
        <f t="shared" si="56"/>
        <v>0</v>
      </c>
      <c r="AU34" s="31">
        <f t="shared" si="57"/>
        <v>0</v>
      </c>
      <c r="AV34" s="42">
        <f t="shared" si="23"/>
        <v>0</v>
      </c>
      <c r="AW34" s="31">
        <v>0</v>
      </c>
      <c r="AX34" s="31">
        <v>0</v>
      </c>
      <c r="AY34" s="31">
        <v>0</v>
      </c>
      <c r="AZ34" s="37">
        <f t="shared" si="24"/>
        <v>0</v>
      </c>
      <c r="BA34" s="31">
        <f t="shared" si="58"/>
        <v>0</v>
      </c>
      <c r="BB34" s="31">
        <f t="shared" si="59"/>
        <v>0</v>
      </c>
      <c r="BC34" s="31">
        <f t="shared" si="60"/>
        <v>0</v>
      </c>
      <c r="BD34" s="42">
        <f t="shared" si="28"/>
        <v>0</v>
      </c>
    </row>
    <row r="35" spans="1:56" ht="17.25" customHeight="1" x14ac:dyDescent="0.2">
      <c r="A35" s="6" t="s">
        <v>96</v>
      </c>
      <c r="B35" s="34"/>
      <c r="C35" s="39">
        <v>5</v>
      </c>
      <c r="D35" s="40" t="s">
        <v>15</v>
      </c>
      <c r="E35" s="31">
        <v>0</v>
      </c>
      <c r="F35" s="31">
        <v>0</v>
      </c>
      <c r="G35" s="31">
        <v>0</v>
      </c>
      <c r="H35" s="41">
        <f t="shared" si="0"/>
        <v>0</v>
      </c>
      <c r="I35" s="31">
        <v>0</v>
      </c>
      <c r="J35" s="31">
        <v>0</v>
      </c>
      <c r="K35" s="31">
        <v>0</v>
      </c>
      <c r="L35" s="41">
        <f t="shared" si="1"/>
        <v>0</v>
      </c>
      <c r="M35" s="31">
        <v>0</v>
      </c>
      <c r="N35" s="31">
        <v>0</v>
      </c>
      <c r="O35" s="31">
        <v>0</v>
      </c>
      <c r="P35" s="42">
        <f t="shared" si="3"/>
        <v>0</v>
      </c>
      <c r="Q35" s="31">
        <v>0</v>
      </c>
      <c r="R35" s="31">
        <v>0</v>
      </c>
      <c r="S35" s="31">
        <v>0</v>
      </c>
      <c r="T35" s="41">
        <f t="shared" si="4"/>
        <v>0</v>
      </c>
      <c r="U35" s="31">
        <v>0</v>
      </c>
      <c r="V35" s="31">
        <v>0</v>
      </c>
      <c r="W35" s="31">
        <v>0</v>
      </c>
      <c r="X35" s="42">
        <f t="shared" si="8"/>
        <v>0</v>
      </c>
      <c r="Y35" s="31">
        <v>0</v>
      </c>
      <c r="Z35" s="31">
        <v>0</v>
      </c>
      <c r="AA35" s="31">
        <v>0</v>
      </c>
      <c r="AB35" s="41">
        <f t="shared" si="9"/>
        <v>0</v>
      </c>
      <c r="AC35" s="31">
        <v>0</v>
      </c>
      <c r="AD35" s="31">
        <v>0</v>
      </c>
      <c r="AE35" s="31">
        <v>0</v>
      </c>
      <c r="AF35" s="42">
        <f t="shared" si="13"/>
        <v>0</v>
      </c>
      <c r="AG35" s="31">
        <v>0</v>
      </c>
      <c r="AH35" s="31">
        <v>0</v>
      </c>
      <c r="AI35" s="31">
        <v>0</v>
      </c>
      <c r="AJ35" s="42">
        <f t="shared" si="14"/>
        <v>0</v>
      </c>
      <c r="AK35" s="31">
        <v>0</v>
      </c>
      <c r="AL35" s="31">
        <v>0</v>
      </c>
      <c r="AM35" s="31">
        <v>0</v>
      </c>
      <c r="AN35" s="42">
        <f t="shared" si="18"/>
        <v>0</v>
      </c>
      <c r="AO35" s="31">
        <v>0</v>
      </c>
      <c r="AP35" s="31">
        <v>0</v>
      </c>
      <c r="AQ35" s="31">
        <v>0</v>
      </c>
      <c r="AR35" s="42">
        <f t="shared" si="19"/>
        <v>0</v>
      </c>
      <c r="AS35" s="31">
        <v>0</v>
      </c>
      <c r="AT35" s="31">
        <v>0</v>
      </c>
      <c r="AU35" s="31">
        <v>0</v>
      </c>
      <c r="AV35" s="42">
        <f t="shared" si="23"/>
        <v>0</v>
      </c>
      <c r="AW35" s="31">
        <v>0</v>
      </c>
      <c r="AX35" s="31">
        <v>0</v>
      </c>
      <c r="AY35" s="31">
        <v>0</v>
      </c>
      <c r="AZ35" s="42">
        <f t="shared" si="24"/>
        <v>0</v>
      </c>
      <c r="BA35" s="31">
        <v>0</v>
      </c>
      <c r="BB35" s="31">
        <v>0</v>
      </c>
      <c r="BC35" s="31">
        <v>0</v>
      </c>
      <c r="BD35" s="42">
        <f t="shared" si="28"/>
        <v>0</v>
      </c>
    </row>
    <row r="36" spans="1:56" ht="17.25" customHeight="1" x14ac:dyDescent="0.2">
      <c r="A36" s="6" t="s">
        <v>97</v>
      </c>
      <c r="B36" s="28"/>
      <c r="C36" s="29">
        <v>6</v>
      </c>
      <c r="D36" s="30" t="s">
        <v>17</v>
      </c>
      <c r="E36" s="31">
        <v>0</v>
      </c>
      <c r="F36" s="31">
        <v>0</v>
      </c>
      <c r="G36" s="31">
        <v>0</v>
      </c>
      <c r="H36" s="102">
        <f t="shared" si="0"/>
        <v>0</v>
      </c>
      <c r="I36" s="31">
        <v>552</v>
      </c>
      <c r="J36" s="31">
        <v>0</v>
      </c>
      <c r="K36" s="31">
        <v>0</v>
      </c>
      <c r="L36" s="31">
        <f t="shared" si="1"/>
        <v>552</v>
      </c>
      <c r="M36" s="31">
        <v>552</v>
      </c>
      <c r="N36" s="31">
        <v>0</v>
      </c>
      <c r="O36" s="31">
        <v>0</v>
      </c>
      <c r="P36" s="32">
        <f t="shared" si="3"/>
        <v>552</v>
      </c>
      <c r="Q36" s="31">
        <v>0</v>
      </c>
      <c r="R36" s="31">
        <v>0</v>
      </c>
      <c r="S36" s="31">
        <v>0</v>
      </c>
      <c r="T36" s="31">
        <f t="shared" si="4"/>
        <v>0</v>
      </c>
      <c r="U36" s="31">
        <v>552</v>
      </c>
      <c r="V36" s="31">
        <v>0</v>
      </c>
      <c r="W36" s="31">
        <v>0</v>
      </c>
      <c r="X36" s="103">
        <f t="shared" si="8"/>
        <v>552</v>
      </c>
      <c r="Y36" s="31">
        <v>0</v>
      </c>
      <c r="Z36" s="31">
        <v>0</v>
      </c>
      <c r="AA36" s="31">
        <v>0</v>
      </c>
      <c r="AB36" s="31">
        <f t="shared" si="9"/>
        <v>0</v>
      </c>
      <c r="AC36" s="31">
        <v>552</v>
      </c>
      <c r="AD36" s="31">
        <v>0</v>
      </c>
      <c r="AE36" s="31">
        <v>0</v>
      </c>
      <c r="AF36" s="103">
        <f t="shared" si="13"/>
        <v>552</v>
      </c>
      <c r="AG36" s="31">
        <v>0</v>
      </c>
      <c r="AH36" s="31">
        <v>0</v>
      </c>
      <c r="AI36" s="31">
        <v>0</v>
      </c>
      <c r="AJ36" s="31">
        <f t="shared" si="14"/>
        <v>0</v>
      </c>
      <c r="AK36" s="31">
        <v>552</v>
      </c>
      <c r="AL36" s="31">
        <v>0</v>
      </c>
      <c r="AM36" s="31">
        <v>0</v>
      </c>
      <c r="AN36" s="103">
        <f t="shared" si="18"/>
        <v>552</v>
      </c>
      <c r="AO36" s="31">
        <v>0</v>
      </c>
      <c r="AP36" s="31">
        <v>0</v>
      </c>
      <c r="AQ36" s="31">
        <v>0</v>
      </c>
      <c r="AR36" s="31">
        <f t="shared" si="19"/>
        <v>0</v>
      </c>
      <c r="AS36" s="31">
        <v>552</v>
      </c>
      <c r="AT36" s="31">
        <v>0</v>
      </c>
      <c r="AU36" s="31">
        <v>0</v>
      </c>
      <c r="AV36" s="103">
        <f t="shared" si="23"/>
        <v>552</v>
      </c>
      <c r="AW36" s="31">
        <v>0</v>
      </c>
      <c r="AX36" s="31">
        <v>0</v>
      </c>
      <c r="AY36" s="31">
        <v>0</v>
      </c>
      <c r="AZ36" s="31">
        <f t="shared" si="24"/>
        <v>0</v>
      </c>
      <c r="BA36" s="31">
        <v>552</v>
      </c>
      <c r="BB36" s="31">
        <v>0</v>
      </c>
      <c r="BC36" s="31">
        <v>0</v>
      </c>
      <c r="BD36" s="103">
        <f t="shared" si="28"/>
        <v>552</v>
      </c>
    </row>
    <row r="37" spans="1:56" ht="17.25" customHeight="1" x14ac:dyDescent="0.2">
      <c r="A37" s="6" t="s">
        <v>98</v>
      </c>
      <c r="B37" s="34"/>
      <c r="C37" s="39">
        <v>7</v>
      </c>
      <c r="D37" s="40" t="s">
        <v>19</v>
      </c>
      <c r="E37" s="31">
        <v>5000</v>
      </c>
      <c r="F37" s="31">
        <v>0</v>
      </c>
      <c r="G37" s="31">
        <v>0</v>
      </c>
      <c r="H37" s="41">
        <f t="shared" si="0"/>
        <v>5000</v>
      </c>
      <c r="I37" s="31">
        <v>4947</v>
      </c>
      <c r="J37" s="31">
        <v>0</v>
      </c>
      <c r="K37" s="31">
        <v>0</v>
      </c>
      <c r="L37" s="37">
        <f t="shared" si="1"/>
        <v>4947</v>
      </c>
      <c r="M37" s="31">
        <v>9947</v>
      </c>
      <c r="N37" s="31">
        <v>0</v>
      </c>
      <c r="O37" s="31">
        <v>0</v>
      </c>
      <c r="P37" s="38">
        <f t="shared" si="3"/>
        <v>9947</v>
      </c>
      <c r="Q37" s="31">
        <v>0</v>
      </c>
      <c r="R37" s="31">
        <v>0</v>
      </c>
      <c r="S37" s="31">
        <v>0</v>
      </c>
      <c r="T37" s="37">
        <f t="shared" si="4"/>
        <v>0</v>
      </c>
      <c r="U37" s="31">
        <v>9947</v>
      </c>
      <c r="V37" s="31">
        <v>0</v>
      </c>
      <c r="W37" s="31">
        <v>0</v>
      </c>
      <c r="X37" s="42">
        <f t="shared" si="8"/>
        <v>9947</v>
      </c>
      <c r="Y37" s="31">
        <v>0</v>
      </c>
      <c r="Z37" s="31">
        <v>0</v>
      </c>
      <c r="AA37" s="31">
        <v>0</v>
      </c>
      <c r="AB37" s="37">
        <f t="shared" si="9"/>
        <v>0</v>
      </c>
      <c r="AC37" s="31">
        <v>9947</v>
      </c>
      <c r="AD37" s="31">
        <v>0</v>
      </c>
      <c r="AE37" s="31">
        <v>0</v>
      </c>
      <c r="AF37" s="42">
        <f t="shared" si="13"/>
        <v>9947</v>
      </c>
      <c r="AG37" s="31">
        <v>0</v>
      </c>
      <c r="AH37" s="31">
        <v>0</v>
      </c>
      <c r="AI37" s="31">
        <v>0</v>
      </c>
      <c r="AJ37" s="37">
        <f t="shared" si="14"/>
        <v>0</v>
      </c>
      <c r="AK37" s="31">
        <v>9947</v>
      </c>
      <c r="AL37" s="31">
        <v>0</v>
      </c>
      <c r="AM37" s="31">
        <v>0</v>
      </c>
      <c r="AN37" s="42">
        <f t="shared" si="18"/>
        <v>9947</v>
      </c>
      <c r="AO37" s="31">
        <v>0</v>
      </c>
      <c r="AP37" s="31">
        <v>0</v>
      </c>
      <c r="AQ37" s="31">
        <v>0</v>
      </c>
      <c r="AR37" s="37">
        <f t="shared" si="19"/>
        <v>0</v>
      </c>
      <c r="AS37" s="31">
        <v>9947</v>
      </c>
      <c r="AT37" s="31">
        <v>0</v>
      </c>
      <c r="AU37" s="31">
        <v>0</v>
      </c>
      <c r="AV37" s="42">
        <f t="shared" si="23"/>
        <v>9947</v>
      </c>
      <c r="AW37" s="31">
        <v>0</v>
      </c>
      <c r="AX37" s="31">
        <v>0</v>
      </c>
      <c r="AY37" s="31">
        <v>0</v>
      </c>
      <c r="AZ37" s="37">
        <f t="shared" si="24"/>
        <v>0</v>
      </c>
      <c r="BA37" s="31">
        <v>9947</v>
      </c>
      <c r="BB37" s="31">
        <v>0</v>
      </c>
      <c r="BC37" s="31">
        <v>0</v>
      </c>
      <c r="BD37" s="42">
        <f t="shared" si="28"/>
        <v>9947</v>
      </c>
    </row>
    <row r="38" spans="1:56" ht="17.25" customHeight="1" x14ac:dyDescent="0.2">
      <c r="A38" s="6" t="s">
        <v>99</v>
      </c>
      <c r="B38" s="34"/>
      <c r="C38" s="39">
        <v>8</v>
      </c>
      <c r="D38" s="40" t="s">
        <v>20</v>
      </c>
      <c r="E38" s="31">
        <v>0</v>
      </c>
      <c r="F38" s="31">
        <v>0</v>
      </c>
      <c r="G38" s="31">
        <v>0</v>
      </c>
      <c r="H38" s="41">
        <f t="shared" si="0"/>
        <v>0</v>
      </c>
      <c r="I38" s="31">
        <v>0</v>
      </c>
      <c r="J38" s="31">
        <v>0</v>
      </c>
      <c r="K38" s="31">
        <v>0</v>
      </c>
      <c r="L38" s="37">
        <f t="shared" si="1"/>
        <v>0</v>
      </c>
      <c r="M38" s="31">
        <f t="shared" ref="M38:O43" si="61">+I38+E38</f>
        <v>0</v>
      </c>
      <c r="N38" s="31">
        <f t="shared" si="61"/>
        <v>0</v>
      </c>
      <c r="O38" s="31">
        <f t="shared" si="61"/>
        <v>0</v>
      </c>
      <c r="P38" s="37">
        <f t="shared" si="3"/>
        <v>0</v>
      </c>
      <c r="Q38" s="31">
        <v>0</v>
      </c>
      <c r="R38" s="31">
        <v>0</v>
      </c>
      <c r="S38" s="31">
        <v>0</v>
      </c>
      <c r="T38" s="37">
        <f t="shared" si="4"/>
        <v>0</v>
      </c>
      <c r="U38" s="31">
        <f t="shared" ref="U38:U43" si="62">+Q38+M38</f>
        <v>0</v>
      </c>
      <c r="V38" s="31">
        <f t="shared" ref="V38:V43" si="63">+R38+N38</f>
        <v>0</v>
      </c>
      <c r="W38" s="31">
        <f t="shared" ref="W38:W43" si="64">+S38+O38</f>
        <v>0</v>
      </c>
      <c r="X38" s="41">
        <f t="shared" si="8"/>
        <v>0</v>
      </c>
      <c r="Y38" s="31">
        <v>0</v>
      </c>
      <c r="Z38" s="31">
        <v>0</v>
      </c>
      <c r="AA38" s="31">
        <v>0</v>
      </c>
      <c r="AB38" s="37">
        <f t="shared" si="9"/>
        <v>0</v>
      </c>
      <c r="AC38" s="31">
        <f t="shared" ref="AC38:AC43" si="65">+Y38+U38</f>
        <v>0</v>
      </c>
      <c r="AD38" s="31">
        <f t="shared" ref="AD38:AD43" si="66">+Z38+V38</f>
        <v>0</v>
      </c>
      <c r="AE38" s="31">
        <f t="shared" ref="AE38:AE43" si="67">+AA38+W38</f>
        <v>0</v>
      </c>
      <c r="AF38" s="41">
        <f t="shared" si="13"/>
        <v>0</v>
      </c>
      <c r="AG38" s="31">
        <v>0</v>
      </c>
      <c r="AH38" s="31">
        <v>0</v>
      </c>
      <c r="AI38" s="31">
        <v>0</v>
      </c>
      <c r="AJ38" s="37">
        <f t="shared" si="14"/>
        <v>0</v>
      </c>
      <c r="AK38" s="31">
        <f t="shared" ref="AK38:AK43" si="68">+AG38+AC38</f>
        <v>0</v>
      </c>
      <c r="AL38" s="31">
        <f t="shared" ref="AL38:AL43" si="69">+AH38+AD38</f>
        <v>0</v>
      </c>
      <c r="AM38" s="31">
        <f t="shared" ref="AM38:AM43" si="70">+AI38+AE38</f>
        <v>0</v>
      </c>
      <c r="AN38" s="41">
        <f t="shared" si="18"/>
        <v>0</v>
      </c>
      <c r="AO38" s="31">
        <v>0</v>
      </c>
      <c r="AP38" s="31">
        <v>0</v>
      </c>
      <c r="AQ38" s="31">
        <v>0</v>
      </c>
      <c r="AR38" s="37">
        <f t="shared" si="19"/>
        <v>0</v>
      </c>
      <c r="AS38" s="31">
        <f t="shared" ref="AS38:AS43" si="71">+AO38+AK38</f>
        <v>0</v>
      </c>
      <c r="AT38" s="31">
        <f t="shared" ref="AT38:AT43" si="72">+AP38+AL38</f>
        <v>0</v>
      </c>
      <c r="AU38" s="31">
        <f t="shared" ref="AU38:AU43" si="73">+AQ38+AM38</f>
        <v>0</v>
      </c>
      <c r="AV38" s="41">
        <f t="shared" si="23"/>
        <v>0</v>
      </c>
      <c r="AW38" s="31">
        <v>0</v>
      </c>
      <c r="AX38" s="31">
        <v>0</v>
      </c>
      <c r="AY38" s="31">
        <v>0</v>
      </c>
      <c r="AZ38" s="37">
        <f t="shared" si="24"/>
        <v>0</v>
      </c>
      <c r="BA38" s="31">
        <f t="shared" ref="BA38:BA43" si="74">+AW38+AS38</f>
        <v>0</v>
      </c>
      <c r="BB38" s="31">
        <f t="shared" ref="BB38:BB43" si="75">+AX38+AT38</f>
        <v>0</v>
      </c>
      <c r="BC38" s="31">
        <f t="shared" ref="BC38:BC43" si="76">+AY38+AU38</f>
        <v>0</v>
      </c>
      <c r="BD38" s="41">
        <f t="shared" si="28"/>
        <v>0</v>
      </c>
    </row>
    <row r="39" spans="1:56" ht="17.25" customHeight="1" x14ac:dyDescent="0.2">
      <c r="A39" s="22"/>
      <c r="B39" s="23">
        <v>4</v>
      </c>
      <c r="C39" s="24" t="s">
        <v>25</v>
      </c>
      <c r="D39" s="25"/>
      <c r="E39" s="68">
        <f>SUM(E40:E47)</f>
        <v>678443</v>
      </c>
      <c r="F39" s="68">
        <f>SUM(F40:F47)</f>
        <v>10000</v>
      </c>
      <c r="G39" s="68">
        <f>SUM(G40:G47)</f>
        <v>0</v>
      </c>
      <c r="H39" s="26">
        <f t="shared" si="0"/>
        <v>688443</v>
      </c>
      <c r="I39" s="68">
        <f>SUM(I40:I47)</f>
        <v>48260</v>
      </c>
      <c r="J39" s="68">
        <f>SUM(J40:J47)</f>
        <v>0</v>
      </c>
      <c r="K39" s="68">
        <f>SUM(K40:K47)</f>
        <v>0</v>
      </c>
      <c r="L39" s="68">
        <f t="shared" si="1"/>
        <v>48260</v>
      </c>
      <c r="M39" s="26">
        <f t="shared" si="61"/>
        <v>726703</v>
      </c>
      <c r="N39" s="26">
        <f t="shared" si="61"/>
        <v>10000</v>
      </c>
      <c r="O39" s="26">
        <f t="shared" si="61"/>
        <v>0</v>
      </c>
      <c r="P39" s="69">
        <f t="shared" si="3"/>
        <v>736703</v>
      </c>
      <c r="Q39" s="68">
        <f>SUM(Q40:Q47)</f>
        <v>0</v>
      </c>
      <c r="R39" s="68">
        <f>SUM(R40:R47)</f>
        <v>0</v>
      </c>
      <c r="S39" s="68">
        <f>SUM(S40:S47)</f>
        <v>0</v>
      </c>
      <c r="T39" s="68">
        <f t="shared" si="4"/>
        <v>0</v>
      </c>
      <c r="U39" s="26">
        <f t="shared" si="62"/>
        <v>726703</v>
      </c>
      <c r="V39" s="26">
        <f t="shared" si="63"/>
        <v>10000</v>
      </c>
      <c r="W39" s="26">
        <f t="shared" si="64"/>
        <v>0</v>
      </c>
      <c r="X39" s="27">
        <f t="shared" si="8"/>
        <v>736703</v>
      </c>
      <c r="Y39" s="68">
        <f>SUM(Y40:Y47)</f>
        <v>0</v>
      </c>
      <c r="Z39" s="68">
        <f>SUM(Z40:Z47)</f>
        <v>0</v>
      </c>
      <c r="AA39" s="68">
        <f>SUM(AA40:AA47)</f>
        <v>0</v>
      </c>
      <c r="AB39" s="68">
        <f t="shared" si="9"/>
        <v>0</v>
      </c>
      <c r="AC39" s="26">
        <f t="shared" si="65"/>
        <v>726703</v>
      </c>
      <c r="AD39" s="26">
        <f t="shared" si="66"/>
        <v>10000</v>
      </c>
      <c r="AE39" s="26">
        <f t="shared" si="67"/>
        <v>0</v>
      </c>
      <c r="AF39" s="27">
        <f t="shared" si="13"/>
        <v>736703</v>
      </c>
      <c r="AG39" s="68">
        <f>SUM(AG40:AG47)</f>
        <v>9000</v>
      </c>
      <c r="AH39" s="68">
        <f>SUM(AH40:AH47)</f>
        <v>0</v>
      </c>
      <c r="AI39" s="68">
        <f>SUM(AI40:AI47)</f>
        <v>0</v>
      </c>
      <c r="AJ39" s="68">
        <f t="shared" si="14"/>
        <v>9000</v>
      </c>
      <c r="AK39" s="26">
        <f t="shared" si="68"/>
        <v>735703</v>
      </c>
      <c r="AL39" s="26">
        <f t="shared" si="69"/>
        <v>10000</v>
      </c>
      <c r="AM39" s="26">
        <f t="shared" si="70"/>
        <v>0</v>
      </c>
      <c r="AN39" s="27">
        <f t="shared" si="18"/>
        <v>745703</v>
      </c>
      <c r="AO39" s="68">
        <f>SUM(AO40:AO47)</f>
        <v>0</v>
      </c>
      <c r="AP39" s="68">
        <f>SUM(AP40:AP47)</f>
        <v>0</v>
      </c>
      <c r="AQ39" s="68">
        <f>SUM(AQ40:AQ47)</f>
        <v>0</v>
      </c>
      <c r="AR39" s="68">
        <f t="shared" si="19"/>
        <v>0</v>
      </c>
      <c r="AS39" s="26">
        <f t="shared" si="71"/>
        <v>735703</v>
      </c>
      <c r="AT39" s="26">
        <f t="shared" si="72"/>
        <v>10000</v>
      </c>
      <c r="AU39" s="26">
        <f t="shared" si="73"/>
        <v>0</v>
      </c>
      <c r="AV39" s="27">
        <f t="shared" si="23"/>
        <v>745703</v>
      </c>
      <c r="AW39" s="68">
        <f>SUM(AW40:AW47)</f>
        <v>54</v>
      </c>
      <c r="AX39" s="68">
        <f>SUM(AX40:AX47)</f>
        <v>0</v>
      </c>
      <c r="AY39" s="68">
        <f>SUM(AY40:AY47)</f>
        <v>0</v>
      </c>
      <c r="AZ39" s="68">
        <f t="shared" si="24"/>
        <v>54</v>
      </c>
      <c r="BA39" s="26">
        <f t="shared" si="74"/>
        <v>735757</v>
      </c>
      <c r="BB39" s="26">
        <f t="shared" si="75"/>
        <v>10000</v>
      </c>
      <c r="BC39" s="26">
        <f t="shared" si="76"/>
        <v>0</v>
      </c>
      <c r="BD39" s="27">
        <f t="shared" si="28"/>
        <v>745757</v>
      </c>
    </row>
    <row r="40" spans="1:56" ht="17.25" customHeight="1" x14ac:dyDescent="0.2">
      <c r="A40" s="6"/>
      <c r="B40" s="28"/>
      <c r="C40" s="29">
        <v>1</v>
      </c>
      <c r="D40" s="30" t="s">
        <v>11</v>
      </c>
      <c r="E40" s="31">
        <v>315</v>
      </c>
      <c r="F40" s="31">
        <v>0</v>
      </c>
      <c r="G40" s="31">
        <v>0</v>
      </c>
      <c r="H40" s="102">
        <f t="shared" si="0"/>
        <v>315</v>
      </c>
      <c r="I40" s="31"/>
      <c r="J40" s="31"/>
      <c r="K40" s="31"/>
      <c r="L40" s="31">
        <f t="shared" si="1"/>
        <v>0</v>
      </c>
      <c r="M40" s="31">
        <f t="shared" si="61"/>
        <v>315</v>
      </c>
      <c r="N40" s="31">
        <f t="shared" si="61"/>
        <v>0</v>
      </c>
      <c r="O40" s="31">
        <f t="shared" si="61"/>
        <v>0</v>
      </c>
      <c r="P40" s="32">
        <f t="shared" si="3"/>
        <v>315</v>
      </c>
      <c r="Q40" s="31"/>
      <c r="R40" s="31"/>
      <c r="S40" s="31"/>
      <c r="T40" s="31">
        <f t="shared" si="4"/>
        <v>0</v>
      </c>
      <c r="U40" s="31">
        <f t="shared" si="62"/>
        <v>315</v>
      </c>
      <c r="V40" s="31">
        <f t="shared" si="63"/>
        <v>0</v>
      </c>
      <c r="W40" s="31">
        <f t="shared" si="64"/>
        <v>0</v>
      </c>
      <c r="X40" s="103">
        <f t="shared" si="8"/>
        <v>315</v>
      </c>
      <c r="Y40" s="31"/>
      <c r="Z40" s="31"/>
      <c r="AA40" s="31"/>
      <c r="AB40" s="31">
        <f t="shared" si="9"/>
        <v>0</v>
      </c>
      <c r="AC40" s="31">
        <f t="shared" si="65"/>
        <v>315</v>
      </c>
      <c r="AD40" s="31">
        <f t="shared" si="66"/>
        <v>0</v>
      </c>
      <c r="AE40" s="31">
        <f t="shared" si="67"/>
        <v>0</v>
      </c>
      <c r="AF40" s="103">
        <f t="shared" si="13"/>
        <v>315</v>
      </c>
      <c r="AG40" s="31"/>
      <c r="AH40" s="31"/>
      <c r="AI40" s="31"/>
      <c r="AJ40" s="31">
        <f t="shared" si="14"/>
        <v>0</v>
      </c>
      <c r="AK40" s="31">
        <f t="shared" si="68"/>
        <v>315</v>
      </c>
      <c r="AL40" s="31">
        <f t="shared" si="69"/>
        <v>0</v>
      </c>
      <c r="AM40" s="31">
        <f t="shared" si="70"/>
        <v>0</v>
      </c>
      <c r="AN40" s="103">
        <f t="shared" si="18"/>
        <v>315</v>
      </c>
      <c r="AO40" s="31">
        <v>0</v>
      </c>
      <c r="AP40" s="31">
        <v>0</v>
      </c>
      <c r="AQ40" s="31">
        <v>0</v>
      </c>
      <c r="AR40" s="31">
        <f t="shared" si="19"/>
        <v>0</v>
      </c>
      <c r="AS40" s="31">
        <f t="shared" si="71"/>
        <v>315</v>
      </c>
      <c r="AT40" s="31">
        <f t="shared" si="72"/>
        <v>0</v>
      </c>
      <c r="AU40" s="31">
        <f t="shared" si="73"/>
        <v>0</v>
      </c>
      <c r="AV40" s="103">
        <f t="shared" si="23"/>
        <v>315</v>
      </c>
      <c r="AW40" s="31">
        <v>48</v>
      </c>
      <c r="AX40" s="31">
        <v>0</v>
      </c>
      <c r="AY40" s="31">
        <v>0</v>
      </c>
      <c r="AZ40" s="31">
        <f t="shared" si="24"/>
        <v>48</v>
      </c>
      <c r="BA40" s="31">
        <f t="shared" si="74"/>
        <v>363</v>
      </c>
      <c r="BB40" s="31">
        <f t="shared" si="75"/>
        <v>0</v>
      </c>
      <c r="BC40" s="31">
        <f t="shared" si="76"/>
        <v>0</v>
      </c>
      <c r="BD40" s="103">
        <f t="shared" si="28"/>
        <v>363</v>
      </c>
    </row>
    <row r="41" spans="1:56" ht="30" x14ac:dyDescent="0.2">
      <c r="A41" s="6"/>
      <c r="B41" s="34"/>
      <c r="C41" s="35">
        <v>2</v>
      </c>
      <c r="D41" s="36" t="s">
        <v>12</v>
      </c>
      <c r="E41" s="31">
        <v>37</v>
      </c>
      <c r="F41" s="31">
        <v>0</v>
      </c>
      <c r="G41" s="31">
        <v>0</v>
      </c>
      <c r="H41" s="41">
        <f t="shared" si="0"/>
        <v>37</v>
      </c>
      <c r="I41" s="31"/>
      <c r="J41" s="31"/>
      <c r="K41" s="31"/>
      <c r="L41" s="37">
        <f t="shared" si="1"/>
        <v>0</v>
      </c>
      <c r="M41" s="31">
        <f t="shared" si="61"/>
        <v>37</v>
      </c>
      <c r="N41" s="31">
        <f t="shared" si="61"/>
        <v>0</v>
      </c>
      <c r="O41" s="31">
        <f t="shared" si="61"/>
        <v>0</v>
      </c>
      <c r="P41" s="38">
        <f t="shared" si="3"/>
        <v>37</v>
      </c>
      <c r="Q41" s="31"/>
      <c r="R41" s="31"/>
      <c r="S41" s="31"/>
      <c r="T41" s="37">
        <f t="shared" si="4"/>
        <v>0</v>
      </c>
      <c r="U41" s="31">
        <f t="shared" si="62"/>
        <v>37</v>
      </c>
      <c r="V41" s="31">
        <f t="shared" si="63"/>
        <v>0</v>
      </c>
      <c r="W41" s="31">
        <f t="shared" si="64"/>
        <v>0</v>
      </c>
      <c r="X41" s="42">
        <f t="shared" si="8"/>
        <v>37</v>
      </c>
      <c r="Y41" s="31"/>
      <c r="Z41" s="31"/>
      <c r="AA41" s="31"/>
      <c r="AB41" s="37">
        <f t="shared" si="9"/>
        <v>0</v>
      </c>
      <c r="AC41" s="31">
        <f t="shared" si="65"/>
        <v>37</v>
      </c>
      <c r="AD41" s="31">
        <f t="shared" si="66"/>
        <v>0</v>
      </c>
      <c r="AE41" s="31">
        <f t="shared" si="67"/>
        <v>0</v>
      </c>
      <c r="AF41" s="42">
        <f t="shared" si="13"/>
        <v>37</v>
      </c>
      <c r="AG41" s="31"/>
      <c r="AH41" s="31"/>
      <c r="AI41" s="31"/>
      <c r="AJ41" s="37">
        <f t="shared" si="14"/>
        <v>0</v>
      </c>
      <c r="AK41" s="31">
        <f t="shared" si="68"/>
        <v>37</v>
      </c>
      <c r="AL41" s="31">
        <f t="shared" si="69"/>
        <v>0</v>
      </c>
      <c r="AM41" s="31">
        <f t="shared" si="70"/>
        <v>0</v>
      </c>
      <c r="AN41" s="42">
        <f t="shared" si="18"/>
        <v>37</v>
      </c>
      <c r="AO41" s="31">
        <v>0</v>
      </c>
      <c r="AP41" s="31">
        <v>0</v>
      </c>
      <c r="AQ41" s="31">
        <v>0</v>
      </c>
      <c r="AR41" s="37">
        <f t="shared" si="19"/>
        <v>0</v>
      </c>
      <c r="AS41" s="31">
        <f t="shared" si="71"/>
        <v>37</v>
      </c>
      <c r="AT41" s="31">
        <f t="shared" si="72"/>
        <v>0</v>
      </c>
      <c r="AU41" s="31">
        <f t="shared" si="73"/>
        <v>0</v>
      </c>
      <c r="AV41" s="42">
        <f t="shared" si="23"/>
        <v>37</v>
      </c>
      <c r="AW41" s="31">
        <v>6</v>
      </c>
      <c r="AX41" s="31">
        <v>0</v>
      </c>
      <c r="AY41" s="31">
        <v>0</v>
      </c>
      <c r="AZ41" s="37">
        <f t="shared" si="24"/>
        <v>6</v>
      </c>
      <c r="BA41" s="31">
        <f t="shared" si="74"/>
        <v>43</v>
      </c>
      <c r="BB41" s="31">
        <f t="shared" si="75"/>
        <v>0</v>
      </c>
      <c r="BC41" s="31">
        <f t="shared" si="76"/>
        <v>0</v>
      </c>
      <c r="BD41" s="42">
        <f t="shared" si="28"/>
        <v>43</v>
      </c>
    </row>
    <row r="42" spans="1:56" ht="17.25" customHeight="1" x14ac:dyDescent="0.2">
      <c r="A42" s="6"/>
      <c r="B42" s="34"/>
      <c r="C42" s="39">
        <v>3</v>
      </c>
      <c r="D42" s="40" t="s">
        <v>13</v>
      </c>
      <c r="E42" s="31">
        <v>676091</v>
      </c>
      <c r="F42" s="31">
        <v>10000</v>
      </c>
      <c r="G42" s="31">
        <v>0</v>
      </c>
      <c r="H42" s="41">
        <f t="shared" si="0"/>
        <v>686091</v>
      </c>
      <c r="I42" s="31">
        <f>38000+10260</f>
        <v>48260</v>
      </c>
      <c r="J42" s="31"/>
      <c r="K42" s="31"/>
      <c r="L42" s="37">
        <f t="shared" si="1"/>
        <v>48260</v>
      </c>
      <c r="M42" s="31">
        <f t="shared" si="61"/>
        <v>724351</v>
      </c>
      <c r="N42" s="31">
        <f t="shared" si="61"/>
        <v>10000</v>
      </c>
      <c r="O42" s="31">
        <f t="shared" si="61"/>
        <v>0</v>
      </c>
      <c r="P42" s="38">
        <f t="shared" si="3"/>
        <v>734351</v>
      </c>
      <c r="Q42" s="31"/>
      <c r="R42" s="31"/>
      <c r="S42" s="31"/>
      <c r="T42" s="37">
        <f t="shared" si="4"/>
        <v>0</v>
      </c>
      <c r="U42" s="31">
        <f t="shared" si="62"/>
        <v>724351</v>
      </c>
      <c r="V42" s="31">
        <f t="shared" si="63"/>
        <v>10000</v>
      </c>
      <c r="W42" s="31">
        <f t="shared" si="64"/>
        <v>0</v>
      </c>
      <c r="X42" s="42">
        <f t="shared" si="8"/>
        <v>734351</v>
      </c>
      <c r="Y42" s="31"/>
      <c r="Z42" s="31"/>
      <c r="AA42" s="31"/>
      <c r="AB42" s="37">
        <f t="shared" si="9"/>
        <v>0</v>
      </c>
      <c r="AC42" s="31">
        <f t="shared" si="65"/>
        <v>724351</v>
      </c>
      <c r="AD42" s="31">
        <f t="shared" si="66"/>
        <v>10000</v>
      </c>
      <c r="AE42" s="31">
        <f t="shared" si="67"/>
        <v>0</v>
      </c>
      <c r="AF42" s="42">
        <f t="shared" si="13"/>
        <v>734351</v>
      </c>
      <c r="AG42" s="31">
        <f>7087+1913</f>
        <v>9000</v>
      </c>
      <c r="AH42" s="31"/>
      <c r="AI42" s="31"/>
      <c r="AJ42" s="37">
        <f t="shared" si="14"/>
        <v>9000</v>
      </c>
      <c r="AK42" s="31">
        <f t="shared" si="68"/>
        <v>733351</v>
      </c>
      <c r="AL42" s="31">
        <f t="shared" si="69"/>
        <v>10000</v>
      </c>
      <c r="AM42" s="31">
        <f t="shared" si="70"/>
        <v>0</v>
      </c>
      <c r="AN42" s="42">
        <f t="shared" si="18"/>
        <v>743351</v>
      </c>
      <c r="AO42" s="31">
        <v>0</v>
      </c>
      <c r="AP42" s="31">
        <v>0</v>
      </c>
      <c r="AQ42" s="31">
        <v>0</v>
      </c>
      <c r="AR42" s="37">
        <f t="shared" si="19"/>
        <v>0</v>
      </c>
      <c r="AS42" s="31">
        <f t="shared" si="71"/>
        <v>733351</v>
      </c>
      <c r="AT42" s="31">
        <f t="shared" si="72"/>
        <v>10000</v>
      </c>
      <c r="AU42" s="31">
        <f t="shared" si="73"/>
        <v>0</v>
      </c>
      <c r="AV42" s="42">
        <f t="shared" si="23"/>
        <v>743351</v>
      </c>
      <c r="AW42" s="31">
        <v>0</v>
      </c>
      <c r="AX42" s="31">
        <v>0</v>
      </c>
      <c r="AY42" s="31">
        <v>0</v>
      </c>
      <c r="AZ42" s="37">
        <f t="shared" si="24"/>
        <v>0</v>
      </c>
      <c r="BA42" s="31">
        <f t="shared" si="74"/>
        <v>733351</v>
      </c>
      <c r="BB42" s="31">
        <f t="shared" si="75"/>
        <v>10000</v>
      </c>
      <c r="BC42" s="31">
        <f t="shared" si="76"/>
        <v>0</v>
      </c>
      <c r="BD42" s="42">
        <f t="shared" si="28"/>
        <v>743351</v>
      </c>
    </row>
    <row r="43" spans="1:56" ht="17.25" customHeight="1" x14ac:dyDescent="0.2">
      <c r="A43" s="6"/>
      <c r="B43" s="34"/>
      <c r="C43" s="39">
        <v>4</v>
      </c>
      <c r="D43" s="40" t="s">
        <v>14</v>
      </c>
      <c r="E43" s="31">
        <v>0</v>
      </c>
      <c r="F43" s="31">
        <v>0</v>
      </c>
      <c r="G43" s="31">
        <v>0</v>
      </c>
      <c r="H43" s="41">
        <f t="shared" si="0"/>
        <v>0</v>
      </c>
      <c r="I43" s="31"/>
      <c r="J43" s="31"/>
      <c r="K43" s="31"/>
      <c r="L43" s="37">
        <f t="shared" si="1"/>
        <v>0</v>
      </c>
      <c r="M43" s="31">
        <f t="shared" si="61"/>
        <v>0</v>
      </c>
      <c r="N43" s="31">
        <f t="shared" si="61"/>
        <v>0</v>
      </c>
      <c r="O43" s="31">
        <f t="shared" si="61"/>
        <v>0</v>
      </c>
      <c r="P43" s="38">
        <f t="shared" si="3"/>
        <v>0</v>
      </c>
      <c r="Q43" s="31"/>
      <c r="R43" s="31"/>
      <c r="S43" s="31"/>
      <c r="T43" s="37">
        <f t="shared" si="4"/>
        <v>0</v>
      </c>
      <c r="U43" s="31">
        <f t="shared" si="62"/>
        <v>0</v>
      </c>
      <c r="V43" s="31">
        <f t="shared" si="63"/>
        <v>0</v>
      </c>
      <c r="W43" s="31">
        <f t="shared" si="64"/>
        <v>0</v>
      </c>
      <c r="X43" s="42">
        <f t="shared" si="8"/>
        <v>0</v>
      </c>
      <c r="Y43" s="31"/>
      <c r="Z43" s="31"/>
      <c r="AA43" s="31"/>
      <c r="AB43" s="37">
        <f t="shared" si="9"/>
        <v>0</v>
      </c>
      <c r="AC43" s="31">
        <f t="shared" si="65"/>
        <v>0</v>
      </c>
      <c r="AD43" s="31">
        <f t="shared" si="66"/>
        <v>0</v>
      </c>
      <c r="AE43" s="31">
        <f t="shared" si="67"/>
        <v>0</v>
      </c>
      <c r="AF43" s="42">
        <f t="shared" si="13"/>
        <v>0</v>
      </c>
      <c r="AG43" s="31"/>
      <c r="AH43" s="31"/>
      <c r="AI43" s="31"/>
      <c r="AJ43" s="37">
        <f t="shared" si="14"/>
        <v>0</v>
      </c>
      <c r="AK43" s="31">
        <f t="shared" si="68"/>
        <v>0</v>
      </c>
      <c r="AL43" s="31">
        <f t="shared" si="69"/>
        <v>0</v>
      </c>
      <c r="AM43" s="31">
        <f t="shared" si="70"/>
        <v>0</v>
      </c>
      <c r="AN43" s="42">
        <f t="shared" si="18"/>
        <v>0</v>
      </c>
      <c r="AO43" s="31">
        <v>0</v>
      </c>
      <c r="AP43" s="31">
        <v>0</v>
      </c>
      <c r="AQ43" s="31">
        <v>0</v>
      </c>
      <c r="AR43" s="37">
        <f t="shared" si="19"/>
        <v>0</v>
      </c>
      <c r="AS43" s="31">
        <f t="shared" si="71"/>
        <v>0</v>
      </c>
      <c r="AT43" s="31">
        <f t="shared" si="72"/>
        <v>0</v>
      </c>
      <c r="AU43" s="31">
        <f t="shared" si="73"/>
        <v>0</v>
      </c>
      <c r="AV43" s="42">
        <f t="shared" si="23"/>
        <v>0</v>
      </c>
      <c r="AW43" s="31">
        <v>0</v>
      </c>
      <c r="AX43" s="31">
        <v>0</v>
      </c>
      <c r="AY43" s="31">
        <v>0</v>
      </c>
      <c r="AZ43" s="37">
        <f t="shared" si="24"/>
        <v>0</v>
      </c>
      <c r="BA43" s="31">
        <f t="shared" si="74"/>
        <v>0</v>
      </c>
      <c r="BB43" s="31">
        <f t="shared" si="75"/>
        <v>0</v>
      </c>
      <c r="BC43" s="31">
        <f t="shared" si="76"/>
        <v>0</v>
      </c>
      <c r="BD43" s="42">
        <f t="shared" si="28"/>
        <v>0</v>
      </c>
    </row>
    <row r="44" spans="1:56" ht="17.25" customHeight="1" x14ac:dyDescent="0.2">
      <c r="A44" s="6" t="s">
        <v>96</v>
      </c>
      <c r="B44" s="34"/>
      <c r="C44" s="39">
        <v>5</v>
      </c>
      <c r="D44" s="40" t="s">
        <v>15</v>
      </c>
      <c r="E44" s="31">
        <v>0</v>
      </c>
      <c r="F44" s="31">
        <v>0</v>
      </c>
      <c r="G44" s="31">
        <v>0</v>
      </c>
      <c r="H44" s="41">
        <f t="shared" si="0"/>
        <v>0</v>
      </c>
      <c r="I44" s="31">
        <v>0</v>
      </c>
      <c r="J44" s="31">
        <v>0</v>
      </c>
      <c r="K44" s="31">
        <v>0</v>
      </c>
      <c r="L44" s="41">
        <f t="shared" si="1"/>
        <v>0</v>
      </c>
      <c r="M44" s="31">
        <v>0</v>
      </c>
      <c r="N44" s="31">
        <v>0</v>
      </c>
      <c r="O44" s="31">
        <v>0</v>
      </c>
      <c r="P44" s="42">
        <f t="shared" si="3"/>
        <v>0</v>
      </c>
      <c r="Q44" s="31">
        <v>0</v>
      </c>
      <c r="R44" s="31">
        <v>0</v>
      </c>
      <c r="S44" s="31">
        <v>0</v>
      </c>
      <c r="T44" s="41">
        <f t="shared" si="4"/>
        <v>0</v>
      </c>
      <c r="U44" s="31">
        <v>0</v>
      </c>
      <c r="V44" s="31">
        <v>0</v>
      </c>
      <c r="W44" s="31">
        <v>0</v>
      </c>
      <c r="X44" s="42">
        <f t="shared" si="8"/>
        <v>0</v>
      </c>
      <c r="Y44" s="31">
        <v>0</v>
      </c>
      <c r="Z44" s="31">
        <v>0</v>
      </c>
      <c r="AA44" s="31">
        <v>0</v>
      </c>
      <c r="AB44" s="41">
        <f t="shared" si="9"/>
        <v>0</v>
      </c>
      <c r="AC44" s="31">
        <v>0</v>
      </c>
      <c r="AD44" s="31">
        <v>0</v>
      </c>
      <c r="AE44" s="31">
        <v>0</v>
      </c>
      <c r="AF44" s="42">
        <f t="shared" si="13"/>
        <v>0</v>
      </c>
      <c r="AG44" s="31">
        <v>0</v>
      </c>
      <c r="AH44" s="31">
        <v>0</v>
      </c>
      <c r="AI44" s="31">
        <v>0</v>
      </c>
      <c r="AJ44" s="42">
        <f t="shared" si="14"/>
        <v>0</v>
      </c>
      <c r="AK44" s="31">
        <v>0</v>
      </c>
      <c r="AL44" s="31">
        <v>0</v>
      </c>
      <c r="AM44" s="31">
        <v>0</v>
      </c>
      <c r="AN44" s="42">
        <f t="shared" si="18"/>
        <v>0</v>
      </c>
      <c r="AO44" s="31">
        <v>0</v>
      </c>
      <c r="AP44" s="31">
        <v>0</v>
      </c>
      <c r="AQ44" s="31">
        <v>0</v>
      </c>
      <c r="AR44" s="42">
        <f t="shared" si="19"/>
        <v>0</v>
      </c>
      <c r="AS44" s="31">
        <v>0</v>
      </c>
      <c r="AT44" s="31">
        <v>0</v>
      </c>
      <c r="AU44" s="31">
        <v>0</v>
      </c>
      <c r="AV44" s="42">
        <f t="shared" si="23"/>
        <v>0</v>
      </c>
      <c r="AW44" s="31">
        <v>0</v>
      </c>
      <c r="AX44" s="31">
        <v>0</v>
      </c>
      <c r="AY44" s="31">
        <v>0</v>
      </c>
      <c r="AZ44" s="42">
        <f t="shared" si="24"/>
        <v>0</v>
      </c>
      <c r="BA44" s="31">
        <v>0</v>
      </c>
      <c r="BB44" s="31">
        <v>0</v>
      </c>
      <c r="BC44" s="31">
        <v>0</v>
      </c>
      <c r="BD44" s="42">
        <f t="shared" si="28"/>
        <v>0</v>
      </c>
    </row>
    <row r="45" spans="1:56" ht="17.25" customHeight="1" x14ac:dyDescent="0.2">
      <c r="A45" s="6" t="s">
        <v>97</v>
      </c>
      <c r="B45" s="28"/>
      <c r="C45" s="29">
        <v>6</v>
      </c>
      <c r="D45" s="30" t="s">
        <v>17</v>
      </c>
      <c r="E45" s="31">
        <v>2000</v>
      </c>
      <c r="F45" s="31">
        <v>0</v>
      </c>
      <c r="G45" s="31">
        <v>0</v>
      </c>
      <c r="H45" s="102">
        <f t="shared" si="0"/>
        <v>2000</v>
      </c>
      <c r="I45" s="31">
        <v>0</v>
      </c>
      <c r="J45" s="31">
        <v>0</v>
      </c>
      <c r="K45" s="31">
        <v>0</v>
      </c>
      <c r="L45" s="31">
        <f t="shared" si="1"/>
        <v>0</v>
      </c>
      <c r="M45" s="31">
        <v>2000</v>
      </c>
      <c r="N45" s="31">
        <v>0</v>
      </c>
      <c r="O45" s="31">
        <v>0</v>
      </c>
      <c r="P45" s="32">
        <f t="shared" si="3"/>
        <v>2000</v>
      </c>
      <c r="Q45" s="31">
        <v>0</v>
      </c>
      <c r="R45" s="31">
        <v>0</v>
      </c>
      <c r="S45" s="31">
        <v>0</v>
      </c>
      <c r="T45" s="31">
        <f t="shared" si="4"/>
        <v>0</v>
      </c>
      <c r="U45" s="31">
        <v>2000</v>
      </c>
      <c r="V45" s="31">
        <v>0</v>
      </c>
      <c r="W45" s="31">
        <v>0</v>
      </c>
      <c r="X45" s="103">
        <f t="shared" si="8"/>
        <v>2000</v>
      </c>
      <c r="Y45" s="31">
        <v>0</v>
      </c>
      <c r="Z45" s="31">
        <v>0</v>
      </c>
      <c r="AA45" s="31">
        <v>0</v>
      </c>
      <c r="AB45" s="31">
        <f t="shared" si="9"/>
        <v>0</v>
      </c>
      <c r="AC45" s="31">
        <v>2000</v>
      </c>
      <c r="AD45" s="31">
        <v>0</v>
      </c>
      <c r="AE45" s="31">
        <v>0</v>
      </c>
      <c r="AF45" s="103">
        <f t="shared" si="13"/>
        <v>2000</v>
      </c>
      <c r="AG45" s="31">
        <v>0</v>
      </c>
      <c r="AH45" s="31">
        <v>0</v>
      </c>
      <c r="AI45" s="31">
        <v>0</v>
      </c>
      <c r="AJ45" s="31">
        <f t="shared" si="14"/>
        <v>0</v>
      </c>
      <c r="AK45" s="31">
        <v>2000</v>
      </c>
      <c r="AL45" s="31">
        <v>0</v>
      </c>
      <c r="AM45" s="31">
        <v>0</v>
      </c>
      <c r="AN45" s="103">
        <f t="shared" si="18"/>
        <v>2000</v>
      </c>
      <c r="AO45" s="31">
        <v>0</v>
      </c>
      <c r="AP45" s="31">
        <v>0</v>
      </c>
      <c r="AQ45" s="31">
        <v>0</v>
      </c>
      <c r="AR45" s="31">
        <f t="shared" si="19"/>
        <v>0</v>
      </c>
      <c r="AS45" s="31">
        <v>2000</v>
      </c>
      <c r="AT45" s="31">
        <v>0</v>
      </c>
      <c r="AU45" s="31">
        <v>0</v>
      </c>
      <c r="AV45" s="103">
        <f t="shared" si="23"/>
        <v>2000</v>
      </c>
      <c r="AW45" s="31">
        <v>0</v>
      </c>
      <c r="AX45" s="31">
        <v>0</v>
      </c>
      <c r="AY45" s="31">
        <v>0</v>
      </c>
      <c r="AZ45" s="31">
        <f t="shared" si="24"/>
        <v>0</v>
      </c>
      <c r="BA45" s="31">
        <v>2000</v>
      </c>
      <c r="BB45" s="31">
        <v>0</v>
      </c>
      <c r="BC45" s="31">
        <v>0</v>
      </c>
      <c r="BD45" s="103">
        <f t="shared" si="28"/>
        <v>2000</v>
      </c>
    </row>
    <row r="46" spans="1:56" ht="17.25" customHeight="1" x14ac:dyDescent="0.2">
      <c r="A46" s="6" t="s">
        <v>98</v>
      </c>
      <c r="B46" s="34"/>
      <c r="C46" s="39">
        <v>7</v>
      </c>
      <c r="D46" s="40" t="s">
        <v>19</v>
      </c>
      <c r="E46" s="31">
        <v>0</v>
      </c>
      <c r="F46" s="31">
        <v>0</v>
      </c>
      <c r="G46" s="31">
        <v>0</v>
      </c>
      <c r="H46" s="41">
        <f t="shared" si="0"/>
        <v>0</v>
      </c>
      <c r="I46" s="31">
        <v>0</v>
      </c>
      <c r="J46" s="31">
        <v>0</v>
      </c>
      <c r="K46" s="31">
        <v>0</v>
      </c>
      <c r="L46" s="37">
        <f t="shared" si="1"/>
        <v>0</v>
      </c>
      <c r="M46" s="31">
        <v>0</v>
      </c>
      <c r="N46" s="31">
        <v>0</v>
      </c>
      <c r="O46" s="31">
        <v>0</v>
      </c>
      <c r="P46" s="38">
        <f t="shared" si="3"/>
        <v>0</v>
      </c>
      <c r="Q46" s="31">
        <v>0</v>
      </c>
      <c r="R46" s="31">
        <v>0</v>
      </c>
      <c r="S46" s="31">
        <v>0</v>
      </c>
      <c r="T46" s="37">
        <f t="shared" si="4"/>
        <v>0</v>
      </c>
      <c r="U46" s="31">
        <v>0</v>
      </c>
      <c r="V46" s="31">
        <v>0</v>
      </c>
      <c r="W46" s="31">
        <v>0</v>
      </c>
      <c r="X46" s="42">
        <f t="shared" si="8"/>
        <v>0</v>
      </c>
      <c r="Y46" s="31">
        <v>0</v>
      </c>
      <c r="Z46" s="31">
        <v>0</v>
      </c>
      <c r="AA46" s="31">
        <v>0</v>
      </c>
      <c r="AB46" s="37">
        <f t="shared" si="9"/>
        <v>0</v>
      </c>
      <c r="AC46" s="31">
        <v>0</v>
      </c>
      <c r="AD46" s="31">
        <v>0</v>
      </c>
      <c r="AE46" s="31">
        <v>0</v>
      </c>
      <c r="AF46" s="42">
        <f t="shared" si="13"/>
        <v>0</v>
      </c>
      <c r="AG46" s="31">
        <v>0</v>
      </c>
      <c r="AH46" s="31">
        <v>0</v>
      </c>
      <c r="AI46" s="31">
        <v>0</v>
      </c>
      <c r="AJ46" s="37">
        <f t="shared" si="14"/>
        <v>0</v>
      </c>
      <c r="AK46" s="31">
        <v>0</v>
      </c>
      <c r="AL46" s="31">
        <v>0</v>
      </c>
      <c r="AM46" s="31">
        <v>0</v>
      </c>
      <c r="AN46" s="42">
        <f t="shared" si="18"/>
        <v>0</v>
      </c>
      <c r="AO46" s="31">
        <v>0</v>
      </c>
      <c r="AP46" s="31">
        <v>0</v>
      </c>
      <c r="AQ46" s="31">
        <v>0</v>
      </c>
      <c r="AR46" s="37">
        <f t="shared" si="19"/>
        <v>0</v>
      </c>
      <c r="AS46" s="31">
        <v>0</v>
      </c>
      <c r="AT46" s="31">
        <v>0</v>
      </c>
      <c r="AU46" s="31">
        <v>0</v>
      </c>
      <c r="AV46" s="42">
        <f t="shared" si="23"/>
        <v>0</v>
      </c>
      <c r="AW46" s="31">
        <v>0</v>
      </c>
      <c r="AX46" s="31">
        <v>0</v>
      </c>
      <c r="AY46" s="31">
        <v>0</v>
      </c>
      <c r="AZ46" s="37">
        <f t="shared" si="24"/>
        <v>0</v>
      </c>
      <c r="BA46" s="31">
        <v>0</v>
      </c>
      <c r="BB46" s="31">
        <v>0</v>
      </c>
      <c r="BC46" s="31">
        <v>0</v>
      </c>
      <c r="BD46" s="42">
        <f t="shared" si="28"/>
        <v>0</v>
      </c>
    </row>
    <row r="47" spans="1:56" ht="17.25" customHeight="1" x14ac:dyDescent="0.2">
      <c r="A47" s="6" t="s">
        <v>99</v>
      </c>
      <c r="B47" s="34"/>
      <c r="C47" s="39">
        <v>8</v>
      </c>
      <c r="D47" s="40" t="s">
        <v>20</v>
      </c>
      <c r="E47" s="31">
        <v>0</v>
      </c>
      <c r="F47" s="31">
        <v>0</v>
      </c>
      <c r="G47" s="31">
        <v>0</v>
      </c>
      <c r="H47" s="41">
        <f t="shared" si="0"/>
        <v>0</v>
      </c>
      <c r="I47" s="31">
        <v>0</v>
      </c>
      <c r="J47" s="31">
        <v>0</v>
      </c>
      <c r="K47" s="31">
        <v>0</v>
      </c>
      <c r="L47" s="37">
        <f t="shared" si="1"/>
        <v>0</v>
      </c>
      <c r="M47" s="31">
        <f t="shared" ref="M47:O52" si="77">+I47+E47</f>
        <v>0</v>
      </c>
      <c r="N47" s="31">
        <f t="shared" si="77"/>
        <v>0</v>
      </c>
      <c r="O47" s="31">
        <f t="shared" si="77"/>
        <v>0</v>
      </c>
      <c r="P47" s="37">
        <f t="shared" si="3"/>
        <v>0</v>
      </c>
      <c r="Q47" s="31">
        <v>0</v>
      </c>
      <c r="R47" s="31">
        <v>0</v>
      </c>
      <c r="S47" s="31">
        <v>0</v>
      </c>
      <c r="T47" s="37">
        <f t="shared" si="4"/>
        <v>0</v>
      </c>
      <c r="U47" s="31">
        <f t="shared" ref="U47:U52" si="78">+Q47+M47</f>
        <v>0</v>
      </c>
      <c r="V47" s="31">
        <f t="shared" ref="V47:V52" si="79">+R47+N47</f>
        <v>0</v>
      </c>
      <c r="W47" s="31">
        <f t="shared" ref="W47:W52" si="80">+S47+O47</f>
        <v>0</v>
      </c>
      <c r="X47" s="41">
        <f t="shared" si="8"/>
        <v>0</v>
      </c>
      <c r="Y47" s="31">
        <v>0</v>
      </c>
      <c r="Z47" s="31">
        <v>0</v>
      </c>
      <c r="AA47" s="31">
        <v>0</v>
      </c>
      <c r="AB47" s="37">
        <f t="shared" si="9"/>
        <v>0</v>
      </c>
      <c r="AC47" s="31">
        <f t="shared" ref="AC47:AC52" si="81">+Y47+U47</f>
        <v>0</v>
      </c>
      <c r="AD47" s="31">
        <f t="shared" ref="AD47:AD52" si="82">+Z47+V47</f>
        <v>0</v>
      </c>
      <c r="AE47" s="31">
        <f t="shared" ref="AE47:AE52" si="83">+AA47+W47</f>
        <v>0</v>
      </c>
      <c r="AF47" s="41">
        <f t="shared" si="13"/>
        <v>0</v>
      </c>
      <c r="AG47" s="31">
        <v>0</v>
      </c>
      <c r="AH47" s="31">
        <v>0</v>
      </c>
      <c r="AI47" s="31">
        <v>0</v>
      </c>
      <c r="AJ47" s="37">
        <f t="shared" si="14"/>
        <v>0</v>
      </c>
      <c r="AK47" s="31">
        <f t="shared" ref="AK47:AK52" si="84">+AG47+AC47</f>
        <v>0</v>
      </c>
      <c r="AL47" s="31">
        <f t="shared" ref="AL47:AL52" si="85">+AH47+AD47</f>
        <v>0</v>
      </c>
      <c r="AM47" s="31">
        <f t="shared" ref="AM47:AM52" si="86">+AI47+AE47</f>
        <v>0</v>
      </c>
      <c r="AN47" s="41">
        <f t="shared" si="18"/>
        <v>0</v>
      </c>
      <c r="AO47" s="31">
        <v>0</v>
      </c>
      <c r="AP47" s="31">
        <v>0</v>
      </c>
      <c r="AQ47" s="31">
        <v>0</v>
      </c>
      <c r="AR47" s="37">
        <f t="shared" si="19"/>
        <v>0</v>
      </c>
      <c r="AS47" s="31">
        <f t="shared" ref="AS47:AS52" si="87">+AO47+AK47</f>
        <v>0</v>
      </c>
      <c r="AT47" s="31">
        <f t="shared" ref="AT47:AT52" si="88">+AP47+AL47</f>
        <v>0</v>
      </c>
      <c r="AU47" s="31">
        <f t="shared" ref="AU47:AU52" si="89">+AQ47+AM47</f>
        <v>0</v>
      </c>
      <c r="AV47" s="41">
        <f t="shared" si="23"/>
        <v>0</v>
      </c>
      <c r="AW47" s="31">
        <v>0</v>
      </c>
      <c r="AX47" s="31">
        <v>0</v>
      </c>
      <c r="AY47" s="31">
        <v>0</v>
      </c>
      <c r="AZ47" s="37">
        <f t="shared" si="24"/>
        <v>0</v>
      </c>
      <c r="BA47" s="31">
        <f t="shared" ref="BA47:BA52" si="90">+AW47+AS47</f>
        <v>0</v>
      </c>
      <c r="BB47" s="31">
        <f t="shared" ref="BB47:BB52" si="91">+AX47+AT47</f>
        <v>0</v>
      </c>
      <c r="BC47" s="31">
        <f t="shared" ref="BC47:BC52" si="92">+AY47+AU47</f>
        <v>0</v>
      </c>
      <c r="BD47" s="41">
        <f t="shared" si="28"/>
        <v>0</v>
      </c>
    </row>
    <row r="48" spans="1:56" ht="17.25" customHeight="1" x14ac:dyDescent="0.2">
      <c r="A48" s="22"/>
      <c r="B48" s="53">
        <v>5</v>
      </c>
      <c r="C48" s="54" t="s">
        <v>26</v>
      </c>
      <c r="D48" s="55"/>
      <c r="E48" s="56">
        <f>SUM(E49:E56)</f>
        <v>86337</v>
      </c>
      <c r="F48" s="56">
        <f>SUM(F49:F56)</f>
        <v>30200</v>
      </c>
      <c r="G48" s="56">
        <f>SUM(G49:G56)</f>
        <v>0</v>
      </c>
      <c r="H48" s="107">
        <f t="shared" si="0"/>
        <v>116537</v>
      </c>
      <c r="I48" s="56">
        <f>SUM(I49:I56)</f>
        <v>0</v>
      </c>
      <c r="J48" s="56">
        <f>SUM(J49:J56)</f>
        <v>0</v>
      </c>
      <c r="K48" s="56">
        <f>SUM(K49:K56)</f>
        <v>0</v>
      </c>
      <c r="L48" s="56">
        <f t="shared" si="1"/>
        <v>0</v>
      </c>
      <c r="M48" s="26">
        <f t="shared" si="77"/>
        <v>86337</v>
      </c>
      <c r="N48" s="26">
        <f t="shared" si="77"/>
        <v>30200</v>
      </c>
      <c r="O48" s="26">
        <f t="shared" si="77"/>
        <v>0</v>
      </c>
      <c r="P48" s="57">
        <f t="shared" si="3"/>
        <v>116537</v>
      </c>
      <c r="Q48" s="56">
        <f>SUM(Q49:Q56)</f>
        <v>0</v>
      </c>
      <c r="R48" s="56">
        <f>SUM(R49:R56)</f>
        <v>-79</v>
      </c>
      <c r="S48" s="56">
        <f>SUM(S49:S56)</f>
        <v>0</v>
      </c>
      <c r="T48" s="56">
        <f t="shared" si="4"/>
        <v>-79</v>
      </c>
      <c r="U48" s="26">
        <f t="shared" si="78"/>
        <v>86337</v>
      </c>
      <c r="V48" s="26">
        <f t="shared" si="79"/>
        <v>30121</v>
      </c>
      <c r="W48" s="26">
        <f t="shared" si="80"/>
        <v>0</v>
      </c>
      <c r="X48" s="108">
        <f t="shared" si="8"/>
        <v>116458</v>
      </c>
      <c r="Y48" s="56">
        <f>SUM(Y49:Y56)</f>
        <v>0</v>
      </c>
      <c r="Z48" s="56">
        <f>SUM(Z49:Z56)</f>
        <v>0</v>
      </c>
      <c r="AA48" s="56">
        <f>SUM(AA49:AA56)</f>
        <v>0</v>
      </c>
      <c r="AB48" s="56">
        <f t="shared" si="9"/>
        <v>0</v>
      </c>
      <c r="AC48" s="26">
        <f t="shared" si="81"/>
        <v>86337</v>
      </c>
      <c r="AD48" s="26">
        <f t="shared" si="82"/>
        <v>30121</v>
      </c>
      <c r="AE48" s="26">
        <f t="shared" si="83"/>
        <v>0</v>
      </c>
      <c r="AF48" s="108">
        <f t="shared" si="13"/>
        <v>116458</v>
      </c>
      <c r="AG48" s="56">
        <f>SUM(AG49:AG56)</f>
        <v>0</v>
      </c>
      <c r="AH48" s="56">
        <f>SUM(AH49:AH56)</f>
        <v>0</v>
      </c>
      <c r="AI48" s="56">
        <f>SUM(AI49:AI56)</f>
        <v>0</v>
      </c>
      <c r="AJ48" s="56">
        <f t="shared" si="14"/>
        <v>0</v>
      </c>
      <c r="AK48" s="26">
        <f t="shared" si="84"/>
        <v>86337</v>
      </c>
      <c r="AL48" s="26">
        <f t="shared" si="85"/>
        <v>30121</v>
      </c>
      <c r="AM48" s="26">
        <f t="shared" si="86"/>
        <v>0</v>
      </c>
      <c r="AN48" s="108">
        <f t="shared" si="18"/>
        <v>116458</v>
      </c>
      <c r="AO48" s="56">
        <f>SUM(AO49:AO56)</f>
        <v>0</v>
      </c>
      <c r="AP48" s="56">
        <f>SUM(AP49:AP56)</f>
        <v>0</v>
      </c>
      <c r="AQ48" s="56">
        <f>SUM(AQ49:AQ56)</f>
        <v>0</v>
      </c>
      <c r="AR48" s="56">
        <f t="shared" si="19"/>
        <v>0</v>
      </c>
      <c r="AS48" s="26">
        <f t="shared" si="87"/>
        <v>86337</v>
      </c>
      <c r="AT48" s="26">
        <f t="shared" si="88"/>
        <v>30121</v>
      </c>
      <c r="AU48" s="26">
        <f t="shared" si="89"/>
        <v>0</v>
      </c>
      <c r="AV48" s="108">
        <f t="shared" si="23"/>
        <v>116458</v>
      </c>
      <c r="AW48" s="56">
        <f>SUM(AW49:AW56)</f>
        <v>0</v>
      </c>
      <c r="AX48" s="56">
        <f>SUM(AX49:AX56)</f>
        <v>0</v>
      </c>
      <c r="AY48" s="56">
        <f>SUM(AY49:AY56)</f>
        <v>0</v>
      </c>
      <c r="AZ48" s="56">
        <f t="shared" si="24"/>
        <v>0</v>
      </c>
      <c r="BA48" s="26">
        <f t="shared" si="90"/>
        <v>86337</v>
      </c>
      <c r="BB48" s="26">
        <f t="shared" si="91"/>
        <v>30121</v>
      </c>
      <c r="BC48" s="26">
        <f t="shared" si="92"/>
        <v>0</v>
      </c>
      <c r="BD48" s="108">
        <f t="shared" si="28"/>
        <v>116458</v>
      </c>
    </row>
    <row r="49" spans="1:56" ht="17.25" customHeight="1" x14ac:dyDescent="0.2">
      <c r="A49" s="22"/>
      <c r="B49" s="58"/>
      <c r="C49" s="59">
        <v>1</v>
      </c>
      <c r="D49" s="60" t="s">
        <v>11</v>
      </c>
      <c r="E49" s="31"/>
      <c r="F49" s="31"/>
      <c r="G49" s="31"/>
      <c r="H49" s="135">
        <f t="shared" si="0"/>
        <v>0</v>
      </c>
      <c r="I49" s="31"/>
      <c r="J49" s="31"/>
      <c r="K49" s="31"/>
      <c r="L49" s="61">
        <f t="shared" si="1"/>
        <v>0</v>
      </c>
      <c r="M49" s="31">
        <f t="shared" si="77"/>
        <v>0</v>
      </c>
      <c r="N49" s="31">
        <f t="shared" si="77"/>
        <v>0</v>
      </c>
      <c r="O49" s="31">
        <f t="shared" si="77"/>
        <v>0</v>
      </c>
      <c r="P49" s="62">
        <f t="shared" si="3"/>
        <v>0</v>
      </c>
      <c r="Q49" s="31"/>
      <c r="R49" s="31"/>
      <c r="S49" s="31"/>
      <c r="T49" s="61">
        <f t="shared" si="4"/>
        <v>0</v>
      </c>
      <c r="U49" s="31">
        <f t="shared" si="78"/>
        <v>0</v>
      </c>
      <c r="V49" s="31">
        <f t="shared" si="79"/>
        <v>0</v>
      </c>
      <c r="W49" s="31">
        <f t="shared" si="80"/>
        <v>0</v>
      </c>
      <c r="X49" s="262">
        <f t="shared" si="8"/>
        <v>0</v>
      </c>
      <c r="Y49" s="31"/>
      <c r="Z49" s="31"/>
      <c r="AA49" s="31"/>
      <c r="AB49" s="61">
        <f t="shared" si="9"/>
        <v>0</v>
      </c>
      <c r="AC49" s="31">
        <f t="shared" si="81"/>
        <v>0</v>
      </c>
      <c r="AD49" s="31">
        <f t="shared" si="82"/>
        <v>0</v>
      </c>
      <c r="AE49" s="31">
        <f t="shared" si="83"/>
        <v>0</v>
      </c>
      <c r="AF49" s="262">
        <f t="shared" si="13"/>
        <v>0</v>
      </c>
      <c r="AG49" s="31"/>
      <c r="AH49" s="31"/>
      <c r="AI49" s="31"/>
      <c r="AJ49" s="61">
        <f t="shared" si="14"/>
        <v>0</v>
      </c>
      <c r="AK49" s="31">
        <f t="shared" si="84"/>
        <v>0</v>
      </c>
      <c r="AL49" s="31">
        <f t="shared" si="85"/>
        <v>0</v>
      </c>
      <c r="AM49" s="31">
        <f t="shared" si="86"/>
        <v>0</v>
      </c>
      <c r="AN49" s="262">
        <f t="shared" si="18"/>
        <v>0</v>
      </c>
      <c r="AO49" s="31">
        <v>0</v>
      </c>
      <c r="AP49" s="31">
        <v>0</v>
      </c>
      <c r="AQ49" s="31">
        <v>0</v>
      </c>
      <c r="AR49" s="61">
        <f t="shared" si="19"/>
        <v>0</v>
      </c>
      <c r="AS49" s="31">
        <f t="shared" si="87"/>
        <v>0</v>
      </c>
      <c r="AT49" s="31">
        <f t="shared" si="88"/>
        <v>0</v>
      </c>
      <c r="AU49" s="31">
        <f t="shared" si="89"/>
        <v>0</v>
      </c>
      <c r="AV49" s="262">
        <f t="shared" si="23"/>
        <v>0</v>
      </c>
      <c r="AW49" s="31">
        <v>0</v>
      </c>
      <c r="AX49" s="31">
        <v>0</v>
      </c>
      <c r="AY49" s="31">
        <v>0</v>
      </c>
      <c r="AZ49" s="61">
        <f t="shared" si="24"/>
        <v>0</v>
      </c>
      <c r="BA49" s="31">
        <f t="shared" si="90"/>
        <v>0</v>
      </c>
      <c r="BB49" s="31">
        <f t="shared" si="91"/>
        <v>0</v>
      </c>
      <c r="BC49" s="31">
        <f t="shared" si="92"/>
        <v>0</v>
      </c>
      <c r="BD49" s="262">
        <f t="shared" si="28"/>
        <v>0</v>
      </c>
    </row>
    <row r="50" spans="1:56" ht="30" x14ac:dyDescent="0.2">
      <c r="A50" s="22"/>
      <c r="B50" s="34"/>
      <c r="C50" s="35">
        <v>2</v>
      </c>
      <c r="D50" s="36" t="s">
        <v>12</v>
      </c>
      <c r="E50" s="31"/>
      <c r="F50" s="31"/>
      <c r="G50" s="31"/>
      <c r="H50" s="41">
        <f t="shared" si="0"/>
        <v>0</v>
      </c>
      <c r="I50" s="31"/>
      <c r="J50" s="31"/>
      <c r="K50" s="31"/>
      <c r="L50" s="37">
        <f t="shared" si="1"/>
        <v>0</v>
      </c>
      <c r="M50" s="31">
        <f t="shared" si="77"/>
        <v>0</v>
      </c>
      <c r="N50" s="31">
        <f t="shared" si="77"/>
        <v>0</v>
      </c>
      <c r="O50" s="31">
        <f t="shared" si="77"/>
        <v>0</v>
      </c>
      <c r="P50" s="38">
        <f t="shared" si="3"/>
        <v>0</v>
      </c>
      <c r="Q50" s="31"/>
      <c r="R50" s="31"/>
      <c r="S50" s="31"/>
      <c r="T50" s="37">
        <f t="shared" si="4"/>
        <v>0</v>
      </c>
      <c r="U50" s="31">
        <f t="shared" si="78"/>
        <v>0</v>
      </c>
      <c r="V50" s="31">
        <f t="shared" si="79"/>
        <v>0</v>
      </c>
      <c r="W50" s="31">
        <f t="shared" si="80"/>
        <v>0</v>
      </c>
      <c r="X50" s="42">
        <f t="shared" si="8"/>
        <v>0</v>
      </c>
      <c r="Y50" s="31"/>
      <c r="Z50" s="31"/>
      <c r="AA50" s="31"/>
      <c r="AB50" s="37">
        <f t="shared" si="9"/>
        <v>0</v>
      </c>
      <c r="AC50" s="31">
        <f t="shared" si="81"/>
        <v>0</v>
      </c>
      <c r="AD50" s="31">
        <f t="shared" si="82"/>
        <v>0</v>
      </c>
      <c r="AE50" s="31">
        <f t="shared" si="83"/>
        <v>0</v>
      </c>
      <c r="AF50" s="42">
        <f t="shared" si="13"/>
        <v>0</v>
      </c>
      <c r="AG50" s="31"/>
      <c r="AH50" s="31"/>
      <c r="AI50" s="31"/>
      <c r="AJ50" s="37">
        <f t="shared" si="14"/>
        <v>0</v>
      </c>
      <c r="AK50" s="31">
        <f t="shared" si="84"/>
        <v>0</v>
      </c>
      <c r="AL50" s="31">
        <f t="shared" si="85"/>
        <v>0</v>
      </c>
      <c r="AM50" s="31">
        <f t="shared" si="86"/>
        <v>0</v>
      </c>
      <c r="AN50" s="42">
        <f t="shared" si="18"/>
        <v>0</v>
      </c>
      <c r="AO50" s="31">
        <v>0</v>
      </c>
      <c r="AP50" s="31">
        <v>0</v>
      </c>
      <c r="AQ50" s="31">
        <v>0</v>
      </c>
      <c r="AR50" s="37">
        <f t="shared" si="19"/>
        <v>0</v>
      </c>
      <c r="AS50" s="31">
        <f t="shared" si="87"/>
        <v>0</v>
      </c>
      <c r="AT50" s="31">
        <f t="shared" si="88"/>
        <v>0</v>
      </c>
      <c r="AU50" s="31">
        <f t="shared" si="89"/>
        <v>0</v>
      </c>
      <c r="AV50" s="42">
        <f t="shared" si="23"/>
        <v>0</v>
      </c>
      <c r="AW50" s="31">
        <v>0</v>
      </c>
      <c r="AX50" s="31">
        <v>0</v>
      </c>
      <c r="AY50" s="31">
        <v>0</v>
      </c>
      <c r="AZ50" s="37">
        <f t="shared" si="24"/>
        <v>0</v>
      </c>
      <c r="BA50" s="31">
        <f t="shared" si="90"/>
        <v>0</v>
      </c>
      <c r="BB50" s="31">
        <f t="shared" si="91"/>
        <v>0</v>
      </c>
      <c r="BC50" s="31">
        <f t="shared" si="92"/>
        <v>0</v>
      </c>
      <c r="BD50" s="42">
        <f t="shared" si="28"/>
        <v>0</v>
      </c>
    </row>
    <row r="51" spans="1:56" ht="17.25" customHeight="1" x14ac:dyDescent="0.2">
      <c r="A51" s="6"/>
      <c r="B51" s="34"/>
      <c r="C51" s="39">
        <v>3</v>
      </c>
      <c r="D51" s="40" t="s">
        <v>13</v>
      </c>
      <c r="E51" s="31"/>
      <c r="F51" s="31">
        <v>200</v>
      </c>
      <c r="G51" s="31"/>
      <c r="H51" s="41">
        <f t="shared" si="0"/>
        <v>200</v>
      </c>
      <c r="I51" s="31"/>
      <c r="J51" s="31"/>
      <c r="K51" s="31"/>
      <c r="L51" s="37">
        <f t="shared" si="1"/>
        <v>0</v>
      </c>
      <c r="M51" s="31">
        <f t="shared" si="77"/>
        <v>0</v>
      </c>
      <c r="N51" s="31">
        <f t="shared" si="77"/>
        <v>200</v>
      </c>
      <c r="O51" s="31">
        <f t="shared" si="77"/>
        <v>0</v>
      </c>
      <c r="P51" s="38">
        <f t="shared" si="3"/>
        <v>200</v>
      </c>
      <c r="Q51" s="31"/>
      <c r="R51" s="31">
        <v>-79</v>
      </c>
      <c r="S51" s="31"/>
      <c r="T51" s="37">
        <f t="shared" si="4"/>
        <v>-79</v>
      </c>
      <c r="U51" s="31">
        <f t="shared" si="78"/>
        <v>0</v>
      </c>
      <c r="V51" s="31">
        <f t="shared" si="79"/>
        <v>121</v>
      </c>
      <c r="W51" s="31">
        <f t="shared" si="80"/>
        <v>0</v>
      </c>
      <c r="X51" s="42">
        <f t="shared" si="8"/>
        <v>121</v>
      </c>
      <c r="Y51" s="31"/>
      <c r="Z51" s="31"/>
      <c r="AA51" s="31"/>
      <c r="AB51" s="37">
        <f t="shared" si="9"/>
        <v>0</v>
      </c>
      <c r="AC51" s="31">
        <f t="shared" si="81"/>
        <v>0</v>
      </c>
      <c r="AD51" s="31">
        <f t="shared" si="82"/>
        <v>121</v>
      </c>
      <c r="AE51" s="31">
        <f t="shared" si="83"/>
        <v>0</v>
      </c>
      <c r="AF51" s="42">
        <f t="shared" si="13"/>
        <v>121</v>
      </c>
      <c r="AG51" s="31"/>
      <c r="AH51" s="31"/>
      <c r="AI51" s="31"/>
      <c r="AJ51" s="37">
        <f t="shared" si="14"/>
        <v>0</v>
      </c>
      <c r="AK51" s="31">
        <f t="shared" si="84"/>
        <v>0</v>
      </c>
      <c r="AL51" s="31">
        <f t="shared" si="85"/>
        <v>121</v>
      </c>
      <c r="AM51" s="31">
        <f t="shared" si="86"/>
        <v>0</v>
      </c>
      <c r="AN51" s="42">
        <f t="shared" si="18"/>
        <v>121</v>
      </c>
      <c r="AO51" s="31">
        <v>0</v>
      </c>
      <c r="AP51" s="31">
        <v>0</v>
      </c>
      <c r="AQ51" s="31">
        <v>0</v>
      </c>
      <c r="AR51" s="37">
        <f t="shared" si="19"/>
        <v>0</v>
      </c>
      <c r="AS51" s="31">
        <f t="shared" si="87"/>
        <v>0</v>
      </c>
      <c r="AT51" s="31">
        <f t="shared" si="88"/>
        <v>121</v>
      </c>
      <c r="AU51" s="31">
        <f t="shared" si="89"/>
        <v>0</v>
      </c>
      <c r="AV51" s="42">
        <f t="shared" si="23"/>
        <v>121</v>
      </c>
      <c r="AW51" s="31">
        <v>0</v>
      </c>
      <c r="AX51" s="31">
        <v>0</v>
      </c>
      <c r="AY51" s="31">
        <v>0</v>
      </c>
      <c r="AZ51" s="37">
        <f t="shared" si="24"/>
        <v>0</v>
      </c>
      <c r="BA51" s="31">
        <f t="shared" si="90"/>
        <v>0</v>
      </c>
      <c r="BB51" s="31">
        <f t="shared" si="91"/>
        <v>121</v>
      </c>
      <c r="BC51" s="31">
        <f t="shared" si="92"/>
        <v>0</v>
      </c>
      <c r="BD51" s="42">
        <f t="shared" si="28"/>
        <v>121</v>
      </c>
    </row>
    <row r="52" spans="1:56" ht="17.25" customHeight="1" x14ac:dyDescent="0.2">
      <c r="A52" s="6"/>
      <c r="B52" s="34"/>
      <c r="C52" s="39">
        <v>4</v>
      </c>
      <c r="D52" s="40" t="s">
        <v>14</v>
      </c>
      <c r="E52" s="31">
        <v>0</v>
      </c>
      <c r="F52" s="31">
        <v>0</v>
      </c>
      <c r="G52" s="31">
        <v>0</v>
      </c>
      <c r="H52" s="41">
        <f t="shared" si="0"/>
        <v>0</v>
      </c>
      <c r="I52" s="31"/>
      <c r="J52" s="31"/>
      <c r="K52" s="31"/>
      <c r="L52" s="37">
        <f t="shared" si="1"/>
        <v>0</v>
      </c>
      <c r="M52" s="31">
        <f t="shared" si="77"/>
        <v>0</v>
      </c>
      <c r="N52" s="31">
        <f t="shared" si="77"/>
        <v>0</v>
      </c>
      <c r="O52" s="31">
        <f t="shared" si="77"/>
        <v>0</v>
      </c>
      <c r="P52" s="38">
        <f t="shared" si="3"/>
        <v>0</v>
      </c>
      <c r="Q52" s="31"/>
      <c r="R52" s="31"/>
      <c r="S52" s="31"/>
      <c r="T52" s="37">
        <f t="shared" si="4"/>
        <v>0</v>
      </c>
      <c r="U52" s="31">
        <f t="shared" si="78"/>
        <v>0</v>
      </c>
      <c r="V52" s="31">
        <f t="shared" si="79"/>
        <v>0</v>
      </c>
      <c r="W52" s="31">
        <f t="shared" si="80"/>
        <v>0</v>
      </c>
      <c r="X52" s="42">
        <f t="shared" si="8"/>
        <v>0</v>
      </c>
      <c r="Y52" s="31"/>
      <c r="Z52" s="31"/>
      <c r="AA52" s="31"/>
      <c r="AB52" s="37">
        <f t="shared" si="9"/>
        <v>0</v>
      </c>
      <c r="AC52" s="31">
        <f t="shared" si="81"/>
        <v>0</v>
      </c>
      <c r="AD52" s="31">
        <f t="shared" si="82"/>
        <v>0</v>
      </c>
      <c r="AE52" s="31">
        <f t="shared" si="83"/>
        <v>0</v>
      </c>
      <c r="AF52" s="42">
        <f t="shared" si="13"/>
        <v>0</v>
      </c>
      <c r="AG52" s="31"/>
      <c r="AH52" s="31"/>
      <c r="AI52" s="31"/>
      <c r="AJ52" s="37">
        <f t="shared" si="14"/>
        <v>0</v>
      </c>
      <c r="AK52" s="31">
        <f t="shared" si="84"/>
        <v>0</v>
      </c>
      <c r="AL52" s="31">
        <f t="shared" si="85"/>
        <v>0</v>
      </c>
      <c r="AM52" s="31">
        <f t="shared" si="86"/>
        <v>0</v>
      </c>
      <c r="AN52" s="42">
        <f t="shared" si="18"/>
        <v>0</v>
      </c>
      <c r="AO52" s="31">
        <v>0</v>
      </c>
      <c r="AP52" s="31">
        <v>0</v>
      </c>
      <c r="AQ52" s="31">
        <v>0</v>
      </c>
      <c r="AR52" s="37">
        <f t="shared" si="19"/>
        <v>0</v>
      </c>
      <c r="AS52" s="31">
        <f t="shared" si="87"/>
        <v>0</v>
      </c>
      <c r="AT52" s="31">
        <f t="shared" si="88"/>
        <v>0</v>
      </c>
      <c r="AU52" s="31">
        <f t="shared" si="89"/>
        <v>0</v>
      </c>
      <c r="AV52" s="42">
        <f t="shared" si="23"/>
        <v>0</v>
      </c>
      <c r="AW52" s="31">
        <v>0</v>
      </c>
      <c r="AX52" s="31">
        <v>0</v>
      </c>
      <c r="AY52" s="31">
        <v>0</v>
      </c>
      <c r="AZ52" s="37">
        <f t="shared" si="24"/>
        <v>0</v>
      </c>
      <c r="BA52" s="31">
        <f t="shared" si="90"/>
        <v>0</v>
      </c>
      <c r="BB52" s="31">
        <f t="shared" si="91"/>
        <v>0</v>
      </c>
      <c r="BC52" s="31">
        <f t="shared" si="92"/>
        <v>0</v>
      </c>
      <c r="BD52" s="42">
        <f t="shared" si="28"/>
        <v>0</v>
      </c>
    </row>
    <row r="53" spans="1:56" ht="17.25" customHeight="1" x14ac:dyDescent="0.2">
      <c r="A53" s="6" t="s">
        <v>96</v>
      </c>
      <c r="B53" s="34"/>
      <c r="C53" s="39">
        <v>5</v>
      </c>
      <c r="D53" s="40" t="s">
        <v>15</v>
      </c>
      <c r="E53" s="31">
        <v>0</v>
      </c>
      <c r="F53" s="31">
        <v>0</v>
      </c>
      <c r="G53" s="31">
        <v>0</v>
      </c>
      <c r="H53" s="41">
        <f t="shared" si="0"/>
        <v>0</v>
      </c>
      <c r="I53" s="31">
        <v>0</v>
      </c>
      <c r="J53" s="31">
        <v>0</v>
      </c>
      <c r="K53" s="31">
        <v>0</v>
      </c>
      <c r="L53" s="41">
        <f t="shared" si="1"/>
        <v>0</v>
      </c>
      <c r="M53" s="31">
        <v>0</v>
      </c>
      <c r="N53" s="31">
        <v>0</v>
      </c>
      <c r="O53" s="31">
        <v>0</v>
      </c>
      <c r="P53" s="42">
        <f t="shared" si="3"/>
        <v>0</v>
      </c>
      <c r="Q53" s="31">
        <v>0</v>
      </c>
      <c r="R53" s="31">
        <v>0</v>
      </c>
      <c r="S53" s="31">
        <v>0</v>
      </c>
      <c r="T53" s="41">
        <f t="shared" si="4"/>
        <v>0</v>
      </c>
      <c r="U53" s="31">
        <v>0</v>
      </c>
      <c r="V53" s="31">
        <v>0</v>
      </c>
      <c r="W53" s="31">
        <v>0</v>
      </c>
      <c r="X53" s="42">
        <f t="shared" si="8"/>
        <v>0</v>
      </c>
      <c r="Y53" s="31">
        <v>0</v>
      </c>
      <c r="Z53" s="31">
        <v>0</v>
      </c>
      <c r="AA53" s="31">
        <v>0</v>
      </c>
      <c r="AB53" s="41">
        <f t="shared" si="9"/>
        <v>0</v>
      </c>
      <c r="AC53" s="31">
        <v>0</v>
      </c>
      <c r="AD53" s="31">
        <v>0</v>
      </c>
      <c r="AE53" s="31">
        <v>0</v>
      </c>
      <c r="AF53" s="42">
        <f t="shared" si="13"/>
        <v>0</v>
      </c>
      <c r="AG53" s="31">
        <v>0</v>
      </c>
      <c r="AH53" s="31">
        <v>0</v>
      </c>
      <c r="AI53" s="31">
        <v>0</v>
      </c>
      <c r="AJ53" s="42">
        <f t="shared" si="14"/>
        <v>0</v>
      </c>
      <c r="AK53" s="31">
        <v>0</v>
      </c>
      <c r="AL53" s="31">
        <v>0</v>
      </c>
      <c r="AM53" s="31">
        <v>0</v>
      </c>
      <c r="AN53" s="42">
        <f t="shared" si="18"/>
        <v>0</v>
      </c>
      <c r="AO53" s="31">
        <v>0</v>
      </c>
      <c r="AP53" s="31">
        <v>0</v>
      </c>
      <c r="AQ53" s="31">
        <v>0</v>
      </c>
      <c r="AR53" s="42">
        <f t="shared" si="19"/>
        <v>0</v>
      </c>
      <c r="AS53" s="31">
        <v>0</v>
      </c>
      <c r="AT53" s="31">
        <v>0</v>
      </c>
      <c r="AU53" s="31">
        <v>0</v>
      </c>
      <c r="AV53" s="42">
        <f t="shared" si="23"/>
        <v>0</v>
      </c>
      <c r="AW53" s="31">
        <v>0</v>
      </c>
      <c r="AX53" s="31">
        <v>0</v>
      </c>
      <c r="AY53" s="31">
        <v>0</v>
      </c>
      <c r="AZ53" s="42">
        <f t="shared" si="24"/>
        <v>0</v>
      </c>
      <c r="BA53" s="31">
        <v>0</v>
      </c>
      <c r="BB53" s="31">
        <v>0</v>
      </c>
      <c r="BC53" s="31">
        <v>0</v>
      </c>
      <c r="BD53" s="42">
        <f t="shared" si="28"/>
        <v>0</v>
      </c>
    </row>
    <row r="54" spans="1:56" ht="17.25" customHeight="1" x14ac:dyDescent="0.2">
      <c r="A54" s="6" t="s">
        <v>97</v>
      </c>
      <c r="B54" s="28"/>
      <c r="C54" s="29">
        <v>6</v>
      </c>
      <c r="D54" s="30" t="s">
        <v>17</v>
      </c>
      <c r="E54" s="31">
        <v>55204</v>
      </c>
      <c r="F54" s="31">
        <v>30000</v>
      </c>
      <c r="G54" s="31">
        <v>0</v>
      </c>
      <c r="H54" s="102">
        <f t="shared" si="0"/>
        <v>85204</v>
      </c>
      <c r="I54" s="31">
        <v>0</v>
      </c>
      <c r="J54" s="31">
        <v>0</v>
      </c>
      <c r="K54" s="31">
        <v>0</v>
      </c>
      <c r="L54" s="31">
        <f t="shared" si="1"/>
        <v>0</v>
      </c>
      <c r="M54" s="31">
        <v>55204</v>
      </c>
      <c r="N54" s="31">
        <v>30000</v>
      </c>
      <c r="O54" s="31">
        <v>0</v>
      </c>
      <c r="P54" s="32">
        <f t="shared" si="3"/>
        <v>85204</v>
      </c>
      <c r="Q54" s="31">
        <v>0</v>
      </c>
      <c r="R54" s="31">
        <v>0</v>
      </c>
      <c r="S54" s="31">
        <v>0</v>
      </c>
      <c r="T54" s="31">
        <f t="shared" si="4"/>
        <v>0</v>
      </c>
      <c r="U54" s="31">
        <v>55204</v>
      </c>
      <c r="V54" s="31">
        <v>30000</v>
      </c>
      <c r="W54" s="31">
        <v>0</v>
      </c>
      <c r="X54" s="103">
        <f t="shared" si="8"/>
        <v>85204</v>
      </c>
      <c r="Y54" s="31">
        <v>0</v>
      </c>
      <c r="Z54" s="31">
        <v>0</v>
      </c>
      <c r="AA54" s="31">
        <v>0</v>
      </c>
      <c r="AB54" s="31">
        <f t="shared" si="9"/>
        <v>0</v>
      </c>
      <c r="AC54" s="31">
        <v>55204</v>
      </c>
      <c r="AD54" s="31">
        <v>30000</v>
      </c>
      <c r="AE54" s="31">
        <v>0</v>
      </c>
      <c r="AF54" s="103">
        <f t="shared" si="13"/>
        <v>85204</v>
      </c>
      <c r="AG54" s="31">
        <v>0</v>
      </c>
      <c r="AH54" s="31">
        <v>0</v>
      </c>
      <c r="AI54" s="31">
        <v>0</v>
      </c>
      <c r="AJ54" s="31">
        <f t="shared" si="14"/>
        <v>0</v>
      </c>
      <c r="AK54" s="31">
        <v>55204</v>
      </c>
      <c r="AL54" s="31">
        <v>30000</v>
      </c>
      <c r="AM54" s="31">
        <v>0</v>
      </c>
      <c r="AN54" s="103">
        <f t="shared" si="18"/>
        <v>85204</v>
      </c>
      <c r="AO54" s="31">
        <v>0</v>
      </c>
      <c r="AP54" s="31">
        <v>0</v>
      </c>
      <c r="AQ54" s="31">
        <v>0</v>
      </c>
      <c r="AR54" s="31">
        <f t="shared" si="19"/>
        <v>0</v>
      </c>
      <c r="AS54" s="31">
        <v>55204</v>
      </c>
      <c r="AT54" s="31">
        <v>30000</v>
      </c>
      <c r="AU54" s="31">
        <v>0</v>
      </c>
      <c r="AV54" s="103">
        <f t="shared" si="23"/>
        <v>85204</v>
      </c>
      <c r="AW54" s="31">
        <v>0</v>
      </c>
      <c r="AX54" s="31">
        <v>0</v>
      </c>
      <c r="AY54" s="31">
        <v>0</v>
      </c>
      <c r="AZ54" s="31">
        <f t="shared" si="24"/>
        <v>0</v>
      </c>
      <c r="BA54" s="31">
        <v>55204</v>
      </c>
      <c r="BB54" s="31">
        <v>30000</v>
      </c>
      <c r="BC54" s="31">
        <v>0</v>
      </c>
      <c r="BD54" s="103">
        <f t="shared" si="28"/>
        <v>85204</v>
      </c>
    </row>
    <row r="55" spans="1:56" ht="17.25" customHeight="1" x14ac:dyDescent="0.2">
      <c r="A55" s="6" t="s">
        <v>98</v>
      </c>
      <c r="B55" s="34"/>
      <c r="C55" s="39">
        <v>7</v>
      </c>
      <c r="D55" s="40" t="s">
        <v>19</v>
      </c>
      <c r="E55" s="31">
        <v>31133</v>
      </c>
      <c r="F55" s="31">
        <v>0</v>
      </c>
      <c r="G55" s="31">
        <v>0</v>
      </c>
      <c r="H55" s="41">
        <f t="shared" si="0"/>
        <v>31133</v>
      </c>
      <c r="I55" s="31">
        <v>0</v>
      </c>
      <c r="J55" s="31">
        <v>0</v>
      </c>
      <c r="K55" s="31">
        <v>0</v>
      </c>
      <c r="L55" s="37">
        <f t="shared" si="1"/>
        <v>0</v>
      </c>
      <c r="M55" s="31">
        <v>31133</v>
      </c>
      <c r="N55" s="31">
        <v>0</v>
      </c>
      <c r="O55" s="31">
        <v>0</v>
      </c>
      <c r="P55" s="38">
        <f t="shared" si="3"/>
        <v>31133</v>
      </c>
      <c r="Q55" s="31">
        <v>0</v>
      </c>
      <c r="R55" s="31">
        <v>0</v>
      </c>
      <c r="S55" s="31">
        <v>0</v>
      </c>
      <c r="T55" s="37">
        <f t="shared" si="4"/>
        <v>0</v>
      </c>
      <c r="U55" s="31">
        <v>31133</v>
      </c>
      <c r="V55" s="31">
        <v>0</v>
      </c>
      <c r="W55" s="31">
        <v>0</v>
      </c>
      <c r="X55" s="42">
        <f t="shared" si="8"/>
        <v>31133</v>
      </c>
      <c r="Y55" s="31">
        <v>0</v>
      </c>
      <c r="Z55" s="31">
        <v>0</v>
      </c>
      <c r="AA55" s="31">
        <v>0</v>
      </c>
      <c r="AB55" s="37">
        <f t="shared" si="9"/>
        <v>0</v>
      </c>
      <c r="AC55" s="31">
        <v>31133</v>
      </c>
      <c r="AD55" s="31">
        <v>0</v>
      </c>
      <c r="AE55" s="31">
        <v>0</v>
      </c>
      <c r="AF55" s="42">
        <f t="shared" si="13"/>
        <v>31133</v>
      </c>
      <c r="AG55" s="31">
        <v>0</v>
      </c>
      <c r="AH55" s="31">
        <v>0</v>
      </c>
      <c r="AI55" s="31">
        <v>0</v>
      </c>
      <c r="AJ55" s="37">
        <f t="shared" si="14"/>
        <v>0</v>
      </c>
      <c r="AK55" s="31">
        <v>31133</v>
      </c>
      <c r="AL55" s="31">
        <v>0</v>
      </c>
      <c r="AM55" s="31">
        <v>0</v>
      </c>
      <c r="AN55" s="42">
        <f t="shared" si="18"/>
        <v>31133</v>
      </c>
      <c r="AO55" s="31">
        <v>0</v>
      </c>
      <c r="AP55" s="31">
        <v>0</v>
      </c>
      <c r="AQ55" s="31">
        <v>0</v>
      </c>
      <c r="AR55" s="37">
        <f t="shared" si="19"/>
        <v>0</v>
      </c>
      <c r="AS55" s="31">
        <v>31133</v>
      </c>
      <c r="AT55" s="31">
        <v>0</v>
      </c>
      <c r="AU55" s="31">
        <v>0</v>
      </c>
      <c r="AV55" s="42">
        <f t="shared" si="23"/>
        <v>31133</v>
      </c>
      <c r="AW55" s="31">
        <v>0</v>
      </c>
      <c r="AX55" s="31">
        <v>0</v>
      </c>
      <c r="AY55" s="31">
        <v>0</v>
      </c>
      <c r="AZ55" s="37">
        <f t="shared" si="24"/>
        <v>0</v>
      </c>
      <c r="BA55" s="31">
        <v>31133</v>
      </c>
      <c r="BB55" s="31">
        <v>0</v>
      </c>
      <c r="BC55" s="31">
        <v>0</v>
      </c>
      <c r="BD55" s="42">
        <f t="shared" si="28"/>
        <v>31133</v>
      </c>
    </row>
    <row r="56" spans="1:56" ht="17.25" customHeight="1" x14ac:dyDescent="0.2">
      <c r="A56" s="6" t="s">
        <v>99</v>
      </c>
      <c r="B56" s="43"/>
      <c r="C56" s="44">
        <v>8</v>
      </c>
      <c r="D56" s="45" t="s">
        <v>20</v>
      </c>
      <c r="E56" s="82">
        <v>0</v>
      </c>
      <c r="F56" s="82">
        <v>0</v>
      </c>
      <c r="G56" s="82">
        <v>0</v>
      </c>
      <c r="H56" s="122">
        <f t="shared" si="0"/>
        <v>0</v>
      </c>
      <c r="I56" s="82">
        <v>0</v>
      </c>
      <c r="J56" s="82">
        <v>0</v>
      </c>
      <c r="K56" s="82">
        <v>0</v>
      </c>
      <c r="L56" s="46">
        <f t="shared" si="1"/>
        <v>0</v>
      </c>
      <c r="M56" s="82">
        <f t="shared" ref="M56:O61" si="93">+I56+E56</f>
        <v>0</v>
      </c>
      <c r="N56" s="82">
        <f t="shared" si="93"/>
        <v>0</v>
      </c>
      <c r="O56" s="82">
        <f t="shared" si="93"/>
        <v>0</v>
      </c>
      <c r="P56" s="46">
        <f t="shared" si="3"/>
        <v>0</v>
      </c>
      <c r="Q56" s="82">
        <v>0</v>
      </c>
      <c r="R56" s="82">
        <v>0</v>
      </c>
      <c r="S56" s="82">
        <v>0</v>
      </c>
      <c r="T56" s="46">
        <f t="shared" si="4"/>
        <v>0</v>
      </c>
      <c r="U56" s="82">
        <f t="shared" ref="U56:U61" si="94">+Q56+M56</f>
        <v>0</v>
      </c>
      <c r="V56" s="82">
        <f t="shared" ref="V56:V61" si="95">+R56+N56</f>
        <v>0</v>
      </c>
      <c r="W56" s="82">
        <f t="shared" ref="W56:W61" si="96">+S56+O56</f>
        <v>0</v>
      </c>
      <c r="X56" s="122">
        <f t="shared" si="8"/>
        <v>0</v>
      </c>
      <c r="Y56" s="82">
        <v>0</v>
      </c>
      <c r="Z56" s="82">
        <v>0</v>
      </c>
      <c r="AA56" s="82">
        <v>0</v>
      </c>
      <c r="AB56" s="46">
        <f t="shared" si="9"/>
        <v>0</v>
      </c>
      <c r="AC56" s="82">
        <f t="shared" ref="AC56:AC61" si="97">+Y56+U56</f>
        <v>0</v>
      </c>
      <c r="AD56" s="82">
        <f t="shared" ref="AD56:AD61" si="98">+Z56+V56</f>
        <v>0</v>
      </c>
      <c r="AE56" s="82">
        <f t="shared" ref="AE56:AE61" si="99">+AA56+W56</f>
        <v>0</v>
      </c>
      <c r="AF56" s="122">
        <f t="shared" si="13"/>
        <v>0</v>
      </c>
      <c r="AG56" s="82">
        <v>0</v>
      </c>
      <c r="AH56" s="82">
        <v>0</v>
      </c>
      <c r="AI56" s="82">
        <v>0</v>
      </c>
      <c r="AJ56" s="46">
        <f t="shared" si="14"/>
        <v>0</v>
      </c>
      <c r="AK56" s="82">
        <f t="shared" ref="AK56:AK61" si="100">+AG56+AC56</f>
        <v>0</v>
      </c>
      <c r="AL56" s="82">
        <f t="shared" ref="AL56:AL61" si="101">+AH56+AD56</f>
        <v>0</v>
      </c>
      <c r="AM56" s="82">
        <f t="shared" ref="AM56:AM61" si="102">+AI56+AE56</f>
        <v>0</v>
      </c>
      <c r="AN56" s="122">
        <f t="shared" si="18"/>
        <v>0</v>
      </c>
      <c r="AO56" s="82">
        <v>0</v>
      </c>
      <c r="AP56" s="82">
        <v>0</v>
      </c>
      <c r="AQ56" s="82">
        <v>0</v>
      </c>
      <c r="AR56" s="46">
        <f t="shared" si="19"/>
        <v>0</v>
      </c>
      <c r="AS56" s="82">
        <f t="shared" ref="AS56:AS61" si="103">+AO56+AK56</f>
        <v>0</v>
      </c>
      <c r="AT56" s="82">
        <f t="shared" ref="AT56:AT61" si="104">+AP56+AL56</f>
        <v>0</v>
      </c>
      <c r="AU56" s="82">
        <f t="shared" ref="AU56:AU61" si="105">+AQ56+AM56</f>
        <v>0</v>
      </c>
      <c r="AV56" s="122">
        <f t="shared" si="23"/>
        <v>0</v>
      </c>
      <c r="AW56" s="82">
        <v>0</v>
      </c>
      <c r="AX56" s="82">
        <v>0</v>
      </c>
      <c r="AY56" s="82">
        <v>0</v>
      </c>
      <c r="AZ56" s="46">
        <f t="shared" si="24"/>
        <v>0</v>
      </c>
      <c r="BA56" s="82">
        <f t="shared" ref="BA56:BA61" si="106">+AW56+AS56</f>
        <v>0</v>
      </c>
      <c r="BB56" s="82">
        <f t="shared" ref="BB56:BB61" si="107">+AX56+AT56</f>
        <v>0</v>
      </c>
      <c r="BC56" s="82">
        <f t="shared" ref="BC56:BC61" si="108">+AY56+AU56</f>
        <v>0</v>
      </c>
      <c r="BD56" s="122">
        <f t="shared" si="28"/>
        <v>0</v>
      </c>
    </row>
    <row r="57" spans="1:56" ht="17.25" customHeight="1" x14ac:dyDescent="0.2">
      <c r="A57" s="22"/>
      <c r="B57" s="23">
        <v>6</v>
      </c>
      <c r="C57" s="24" t="s">
        <v>27</v>
      </c>
      <c r="D57" s="25"/>
      <c r="E57" s="68">
        <f>SUM(E58:E65)</f>
        <v>0</v>
      </c>
      <c r="F57" s="68">
        <f>SUM(F58:F65)</f>
        <v>0</v>
      </c>
      <c r="G57" s="68">
        <f>SUM(G58:G65)</f>
        <v>0</v>
      </c>
      <c r="H57" s="26">
        <f t="shared" si="0"/>
        <v>0</v>
      </c>
      <c r="I57" s="68">
        <f>SUM(I58:I65)</f>
        <v>0</v>
      </c>
      <c r="J57" s="68">
        <f>SUM(J58:J65)</f>
        <v>0</v>
      </c>
      <c r="K57" s="68">
        <f>SUM(K58:K65)</f>
        <v>0</v>
      </c>
      <c r="L57" s="68">
        <f t="shared" si="1"/>
        <v>0</v>
      </c>
      <c r="M57" s="26">
        <f t="shared" si="93"/>
        <v>0</v>
      </c>
      <c r="N57" s="26">
        <f t="shared" si="93"/>
        <v>0</v>
      </c>
      <c r="O57" s="26">
        <f t="shared" si="93"/>
        <v>0</v>
      </c>
      <c r="P57" s="69">
        <f t="shared" si="3"/>
        <v>0</v>
      </c>
      <c r="Q57" s="68">
        <f>SUM(Q58:Q65)</f>
        <v>0</v>
      </c>
      <c r="R57" s="68">
        <f>SUM(R58:R65)</f>
        <v>0</v>
      </c>
      <c r="S57" s="68">
        <f>SUM(S58:S65)</f>
        <v>0</v>
      </c>
      <c r="T57" s="68">
        <f t="shared" si="4"/>
        <v>0</v>
      </c>
      <c r="U57" s="26">
        <f t="shared" si="94"/>
        <v>0</v>
      </c>
      <c r="V57" s="26">
        <f t="shared" si="95"/>
        <v>0</v>
      </c>
      <c r="W57" s="26">
        <f t="shared" si="96"/>
        <v>0</v>
      </c>
      <c r="X57" s="27">
        <f t="shared" si="8"/>
        <v>0</v>
      </c>
      <c r="Y57" s="68">
        <f>SUM(Y58:Y65)</f>
        <v>0</v>
      </c>
      <c r="Z57" s="68">
        <f>SUM(Z58:Z65)</f>
        <v>0</v>
      </c>
      <c r="AA57" s="68">
        <f>SUM(AA58:AA65)</f>
        <v>0</v>
      </c>
      <c r="AB57" s="68">
        <f t="shared" si="9"/>
        <v>0</v>
      </c>
      <c r="AC57" s="26">
        <f t="shared" si="97"/>
        <v>0</v>
      </c>
      <c r="AD57" s="26">
        <f t="shared" si="98"/>
        <v>0</v>
      </c>
      <c r="AE57" s="26">
        <f t="shared" si="99"/>
        <v>0</v>
      </c>
      <c r="AF57" s="27">
        <f t="shared" si="13"/>
        <v>0</v>
      </c>
      <c r="AG57" s="68">
        <f>SUM(AG58:AG65)</f>
        <v>0</v>
      </c>
      <c r="AH57" s="68">
        <f>SUM(AH58:AH65)</f>
        <v>0</v>
      </c>
      <c r="AI57" s="68">
        <f>SUM(AI58:AI65)</f>
        <v>0</v>
      </c>
      <c r="AJ57" s="68">
        <f t="shared" si="14"/>
        <v>0</v>
      </c>
      <c r="AK57" s="26">
        <f t="shared" si="100"/>
        <v>0</v>
      </c>
      <c r="AL57" s="26">
        <f t="shared" si="101"/>
        <v>0</v>
      </c>
      <c r="AM57" s="26">
        <f t="shared" si="102"/>
        <v>0</v>
      </c>
      <c r="AN57" s="27">
        <f t="shared" si="18"/>
        <v>0</v>
      </c>
      <c r="AO57" s="68">
        <f>SUM(AO58:AO65)</f>
        <v>0</v>
      </c>
      <c r="AP57" s="68">
        <f>SUM(AP58:AP65)</f>
        <v>0</v>
      </c>
      <c r="AQ57" s="68">
        <f>SUM(AQ58:AQ65)</f>
        <v>0</v>
      </c>
      <c r="AR57" s="68">
        <f t="shared" si="19"/>
        <v>0</v>
      </c>
      <c r="AS57" s="26">
        <f t="shared" si="103"/>
        <v>0</v>
      </c>
      <c r="AT57" s="26">
        <f t="shared" si="104"/>
        <v>0</v>
      </c>
      <c r="AU57" s="26">
        <f t="shared" si="105"/>
        <v>0</v>
      </c>
      <c r="AV57" s="27">
        <f t="shared" si="23"/>
        <v>0</v>
      </c>
      <c r="AW57" s="68">
        <f>SUM(AW58:AW65)</f>
        <v>0</v>
      </c>
      <c r="AX57" s="68">
        <f>SUM(AX58:AX65)</f>
        <v>0</v>
      </c>
      <c r="AY57" s="68">
        <f>SUM(AY58:AY65)</f>
        <v>0</v>
      </c>
      <c r="AZ57" s="68">
        <f t="shared" si="24"/>
        <v>0</v>
      </c>
      <c r="BA57" s="26">
        <f t="shared" si="106"/>
        <v>0</v>
      </c>
      <c r="BB57" s="26">
        <f t="shared" si="107"/>
        <v>0</v>
      </c>
      <c r="BC57" s="26">
        <f t="shared" si="108"/>
        <v>0</v>
      </c>
      <c r="BD57" s="27">
        <f t="shared" si="28"/>
        <v>0</v>
      </c>
    </row>
    <row r="58" spans="1:56" ht="17.25" customHeight="1" x14ac:dyDescent="0.2">
      <c r="A58" s="6"/>
      <c r="B58" s="28"/>
      <c r="C58" s="29">
        <v>1</v>
      </c>
      <c r="D58" s="30" t="s">
        <v>11</v>
      </c>
      <c r="E58" s="31"/>
      <c r="F58" s="31">
        <v>0</v>
      </c>
      <c r="G58" s="31">
        <v>0</v>
      </c>
      <c r="H58" s="102">
        <f t="shared" si="0"/>
        <v>0</v>
      </c>
      <c r="I58" s="31"/>
      <c r="J58" s="31"/>
      <c r="K58" s="31"/>
      <c r="L58" s="31">
        <f t="shared" si="1"/>
        <v>0</v>
      </c>
      <c r="M58" s="31">
        <f t="shared" si="93"/>
        <v>0</v>
      </c>
      <c r="N58" s="31">
        <f t="shared" si="93"/>
        <v>0</v>
      </c>
      <c r="O58" s="31">
        <f t="shared" si="93"/>
        <v>0</v>
      </c>
      <c r="P58" s="32">
        <f t="shared" si="3"/>
        <v>0</v>
      </c>
      <c r="Q58" s="31"/>
      <c r="R58" s="31"/>
      <c r="S58" s="31"/>
      <c r="T58" s="31">
        <f t="shared" si="4"/>
        <v>0</v>
      </c>
      <c r="U58" s="31">
        <f t="shared" si="94"/>
        <v>0</v>
      </c>
      <c r="V58" s="31">
        <f t="shared" si="95"/>
        <v>0</v>
      </c>
      <c r="W58" s="31">
        <f t="shared" si="96"/>
        <v>0</v>
      </c>
      <c r="X58" s="103">
        <f t="shared" si="8"/>
        <v>0</v>
      </c>
      <c r="Y58" s="31"/>
      <c r="Z58" s="31"/>
      <c r="AA58" s="31"/>
      <c r="AB58" s="31">
        <f t="shared" si="9"/>
        <v>0</v>
      </c>
      <c r="AC58" s="31">
        <f t="shared" si="97"/>
        <v>0</v>
      </c>
      <c r="AD58" s="31">
        <f t="shared" si="98"/>
        <v>0</v>
      </c>
      <c r="AE58" s="31">
        <f t="shared" si="99"/>
        <v>0</v>
      </c>
      <c r="AF58" s="103">
        <f t="shared" si="13"/>
        <v>0</v>
      </c>
      <c r="AG58" s="31"/>
      <c r="AH58" s="31"/>
      <c r="AI58" s="31"/>
      <c r="AJ58" s="31">
        <f t="shared" si="14"/>
        <v>0</v>
      </c>
      <c r="AK58" s="31">
        <f t="shared" si="100"/>
        <v>0</v>
      </c>
      <c r="AL58" s="31">
        <f t="shared" si="101"/>
        <v>0</v>
      </c>
      <c r="AM58" s="31">
        <f t="shared" si="102"/>
        <v>0</v>
      </c>
      <c r="AN58" s="103">
        <f t="shared" si="18"/>
        <v>0</v>
      </c>
      <c r="AO58" s="31">
        <v>0</v>
      </c>
      <c r="AP58" s="31">
        <v>0</v>
      </c>
      <c r="AQ58" s="31">
        <v>0</v>
      </c>
      <c r="AR58" s="31">
        <f t="shared" si="19"/>
        <v>0</v>
      </c>
      <c r="AS58" s="31">
        <f t="shared" si="103"/>
        <v>0</v>
      </c>
      <c r="AT58" s="31">
        <f t="shared" si="104"/>
        <v>0</v>
      </c>
      <c r="AU58" s="31">
        <f t="shared" si="105"/>
        <v>0</v>
      </c>
      <c r="AV58" s="103">
        <f t="shared" si="23"/>
        <v>0</v>
      </c>
      <c r="AW58" s="31">
        <v>0</v>
      </c>
      <c r="AX58" s="31">
        <v>0</v>
      </c>
      <c r="AY58" s="31">
        <v>0</v>
      </c>
      <c r="AZ58" s="31">
        <f t="shared" si="24"/>
        <v>0</v>
      </c>
      <c r="BA58" s="31">
        <f t="shared" si="106"/>
        <v>0</v>
      </c>
      <c r="BB58" s="31">
        <f t="shared" si="107"/>
        <v>0</v>
      </c>
      <c r="BC58" s="31">
        <f t="shared" si="108"/>
        <v>0</v>
      </c>
      <c r="BD58" s="103">
        <f t="shared" si="28"/>
        <v>0</v>
      </c>
    </row>
    <row r="59" spans="1:56" ht="30" x14ac:dyDescent="0.2">
      <c r="A59" s="6"/>
      <c r="B59" s="34"/>
      <c r="C59" s="35">
        <v>2</v>
      </c>
      <c r="D59" s="36" t="s">
        <v>12</v>
      </c>
      <c r="E59" s="31"/>
      <c r="F59" s="31">
        <v>0</v>
      </c>
      <c r="G59" s="31">
        <v>0</v>
      </c>
      <c r="H59" s="41">
        <f t="shared" si="0"/>
        <v>0</v>
      </c>
      <c r="I59" s="31"/>
      <c r="J59" s="31"/>
      <c r="K59" s="31"/>
      <c r="L59" s="37">
        <f t="shared" si="1"/>
        <v>0</v>
      </c>
      <c r="M59" s="31">
        <f t="shared" si="93"/>
        <v>0</v>
      </c>
      <c r="N59" s="31">
        <f t="shared" si="93"/>
        <v>0</v>
      </c>
      <c r="O59" s="31">
        <f t="shared" si="93"/>
        <v>0</v>
      </c>
      <c r="P59" s="38">
        <f t="shared" si="3"/>
        <v>0</v>
      </c>
      <c r="Q59" s="31"/>
      <c r="R59" s="31"/>
      <c r="S59" s="31"/>
      <c r="T59" s="37">
        <f t="shared" si="4"/>
        <v>0</v>
      </c>
      <c r="U59" s="31">
        <f t="shared" si="94"/>
        <v>0</v>
      </c>
      <c r="V59" s="31">
        <f t="shared" si="95"/>
        <v>0</v>
      </c>
      <c r="W59" s="31">
        <f t="shared" si="96"/>
        <v>0</v>
      </c>
      <c r="X59" s="42">
        <f t="shared" si="8"/>
        <v>0</v>
      </c>
      <c r="Y59" s="31"/>
      <c r="Z59" s="31"/>
      <c r="AA59" s="31"/>
      <c r="AB59" s="37">
        <f t="shared" si="9"/>
        <v>0</v>
      </c>
      <c r="AC59" s="31">
        <f t="shared" si="97"/>
        <v>0</v>
      </c>
      <c r="AD59" s="31">
        <f t="shared" si="98"/>
        <v>0</v>
      </c>
      <c r="AE59" s="31">
        <f t="shared" si="99"/>
        <v>0</v>
      </c>
      <c r="AF59" s="42">
        <f t="shared" si="13"/>
        <v>0</v>
      </c>
      <c r="AG59" s="31"/>
      <c r="AH59" s="31"/>
      <c r="AI59" s="31"/>
      <c r="AJ59" s="37">
        <f t="shared" si="14"/>
        <v>0</v>
      </c>
      <c r="AK59" s="31">
        <f t="shared" si="100"/>
        <v>0</v>
      </c>
      <c r="AL59" s="31">
        <f t="shared" si="101"/>
        <v>0</v>
      </c>
      <c r="AM59" s="31">
        <f t="shared" si="102"/>
        <v>0</v>
      </c>
      <c r="AN59" s="42">
        <f t="shared" si="18"/>
        <v>0</v>
      </c>
      <c r="AO59" s="31">
        <v>0</v>
      </c>
      <c r="AP59" s="31">
        <v>0</v>
      </c>
      <c r="AQ59" s="31">
        <v>0</v>
      </c>
      <c r="AR59" s="37">
        <f t="shared" si="19"/>
        <v>0</v>
      </c>
      <c r="AS59" s="31">
        <f t="shared" si="103"/>
        <v>0</v>
      </c>
      <c r="AT59" s="31">
        <f t="shared" si="104"/>
        <v>0</v>
      </c>
      <c r="AU59" s="31">
        <f t="shared" si="105"/>
        <v>0</v>
      </c>
      <c r="AV59" s="42">
        <f t="shared" si="23"/>
        <v>0</v>
      </c>
      <c r="AW59" s="31">
        <v>0</v>
      </c>
      <c r="AX59" s="31">
        <v>0</v>
      </c>
      <c r="AY59" s="31">
        <v>0</v>
      </c>
      <c r="AZ59" s="37">
        <f t="shared" si="24"/>
        <v>0</v>
      </c>
      <c r="BA59" s="31">
        <f t="shared" si="106"/>
        <v>0</v>
      </c>
      <c r="BB59" s="31">
        <f t="shared" si="107"/>
        <v>0</v>
      </c>
      <c r="BC59" s="31">
        <f t="shared" si="108"/>
        <v>0</v>
      </c>
      <c r="BD59" s="42">
        <f t="shared" si="28"/>
        <v>0</v>
      </c>
    </row>
    <row r="60" spans="1:56" ht="17.25" customHeight="1" x14ac:dyDescent="0.2">
      <c r="A60" s="6"/>
      <c r="B60" s="34"/>
      <c r="C60" s="39">
        <v>3</v>
      </c>
      <c r="D60" s="40" t="s">
        <v>13</v>
      </c>
      <c r="E60" s="31"/>
      <c r="F60" s="31">
        <v>0</v>
      </c>
      <c r="G60" s="31">
        <v>0</v>
      </c>
      <c r="H60" s="41">
        <f t="shared" si="0"/>
        <v>0</v>
      </c>
      <c r="I60" s="31"/>
      <c r="J60" s="31"/>
      <c r="K60" s="31"/>
      <c r="L60" s="37">
        <f t="shared" si="1"/>
        <v>0</v>
      </c>
      <c r="M60" s="31">
        <f t="shared" si="93"/>
        <v>0</v>
      </c>
      <c r="N60" s="31">
        <f t="shared" si="93"/>
        <v>0</v>
      </c>
      <c r="O60" s="31">
        <f t="shared" si="93"/>
        <v>0</v>
      </c>
      <c r="P60" s="38">
        <f t="shared" si="3"/>
        <v>0</v>
      </c>
      <c r="Q60" s="31"/>
      <c r="R60" s="31"/>
      <c r="S60" s="31"/>
      <c r="T60" s="37">
        <f t="shared" si="4"/>
        <v>0</v>
      </c>
      <c r="U60" s="31">
        <f t="shared" si="94"/>
        <v>0</v>
      </c>
      <c r="V60" s="31">
        <f t="shared" si="95"/>
        <v>0</v>
      </c>
      <c r="W60" s="31">
        <f t="shared" si="96"/>
        <v>0</v>
      </c>
      <c r="X60" s="42">
        <f t="shared" si="8"/>
        <v>0</v>
      </c>
      <c r="Y60" s="31"/>
      <c r="Z60" s="31"/>
      <c r="AA60" s="31"/>
      <c r="AB60" s="37">
        <f t="shared" si="9"/>
        <v>0</v>
      </c>
      <c r="AC60" s="31">
        <f t="shared" si="97"/>
        <v>0</v>
      </c>
      <c r="AD60" s="31">
        <f t="shared" si="98"/>
        <v>0</v>
      </c>
      <c r="AE60" s="31">
        <f t="shared" si="99"/>
        <v>0</v>
      </c>
      <c r="AF60" s="42">
        <f t="shared" si="13"/>
        <v>0</v>
      </c>
      <c r="AG60" s="31"/>
      <c r="AH60" s="31"/>
      <c r="AI60" s="31"/>
      <c r="AJ60" s="37">
        <f t="shared" si="14"/>
        <v>0</v>
      </c>
      <c r="AK60" s="31">
        <f t="shared" si="100"/>
        <v>0</v>
      </c>
      <c r="AL60" s="31">
        <f t="shared" si="101"/>
        <v>0</v>
      </c>
      <c r="AM60" s="31">
        <f t="shared" si="102"/>
        <v>0</v>
      </c>
      <c r="AN60" s="42">
        <f t="shared" si="18"/>
        <v>0</v>
      </c>
      <c r="AO60" s="31">
        <v>0</v>
      </c>
      <c r="AP60" s="31">
        <v>0</v>
      </c>
      <c r="AQ60" s="31">
        <v>0</v>
      </c>
      <c r="AR60" s="37">
        <f t="shared" si="19"/>
        <v>0</v>
      </c>
      <c r="AS60" s="31">
        <f t="shared" si="103"/>
        <v>0</v>
      </c>
      <c r="AT60" s="31">
        <f t="shared" si="104"/>
        <v>0</v>
      </c>
      <c r="AU60" s="31">
        <f t="shared" si="105"/>
        <v>0</v>
      </c>
      <c r="AV60" s="42">
        <f t="shared" si="23"/>
        <v>0</v>
      </c>
      <c r="AW60" s="31">
        <v>0</v>
      </c>
      <c r="AX60" s="31">
        <v>0</v>
      </c>
      <c r="AY60" s="31">
        <v>0</v>
      </c>
      <c r="AZ60" s="37">
        <f t="shared" si="24"/>
        <v>0</v>
      </c>
      <c r="BA60" s="31">
        <f t="shared" si="106"/>
        <v>0</v>
      </c>
      <c r="BB60" s="31">
        <f t="shared" si="107"/>
        <v>0</v>
      </c>
      <c r="BC60" s="31">
        <f t="shared" si="108"/>
        <v>0</v>
      </c>
      <c r="BD60" s="42">
        <f t="shared" si="28"/>
        <v>0</v>
      </c>
    </row>
    <row r="61" spans="1:56" ht="17.25" customHeight="1" x14ac:dyDescent="0.2">
      <c r="A61" s="6"/>
      <c r="B61" s="34"/>
      <c r="C61" s="39">
        <v>4</v>
      </c>
      <c r="D61" s="40" t="s">
        <v>14</v>
      </c>
      <c r="E61" s="31">
        <v>0</v>
      </c>
      <c r="F61" s="31">
        <v>0</v>
      </c>
      <c r="G61" s="31">
        <v>0</v>
      </c>
      <c r="H61" s="41">
        <f t="shared" si="0"/>
        <v>0</v>
      </c>
      <c r="I61" s="31"/>
      <c r="J61" s="31"/>
      <c r="K61" s="31"/>
      <c r="L61" s="37">
        <f t="shared" si="1"/>
        <v>0</v>
      </c>
      <c r="M61" s="31">
        <f t="shared" si="93"/>
        <v>0</v>
      </c>
      <c r="N61" s="31">
        <f t="shared" si="93"/>
        <v>0</v>
      </c>
      <c r="O61" s="31">
        <f t="shared" si="93"/>
        <v>0</v>
      </c>
      <c r="P61" s="38">
        <f t="shared" si="3"/>
        <v>0</v>
      </c>
      <c r="Q61" s="31"/>
      <c r="R61" s="31"/>
      <c r="S61" s="31"/>
      <c r="T61" s="37">
        <f t="shared" si="4"/>
        <v>0</v>
      </c>
      <c r="U61" s="31">
        <f t="shared" si="94"/>
        <v>0</v>
      </c>
      <c r="V61" s="31">
        <f t="shared" si="95"/>
        <v>0</v>
      </c>
      <c r="W61" s="31">
        <f t="shared" si="96"/>
        <v>0</v>
      </c>
      <c r="X61" s="42">
        <f t="shared" si="8"/>
        <v>0</v>
      </c>
      <c r="Y61" s="31"/>
      <c r="Z61" s="31"/>
      <c r="AA61" s="31"/>
      <c r="AB61" s="37">
        <f t="shared" si="9"/>
        <v>0</v>
      </c>
      <c r="AC61" s="31">
        <f t="shared" si="97"/>
        <v>0</v>
      </c>
      <c r="AD61" s="31">
        <f t="shared" si="98"/>
        <v>0</v>
      </c>
      <c r="AE61" s="31">
        <f t="shared" si="99"/>
        <v>0</v>
      </c>
      <c r="AF61" s="42">
        <f t="shared" si="13"/>
        <v>0</v>
      </c>
      <c r="AG61" s="31"/>
      <c r="AH61" s="31"/>
      <c r="AI61" s="31"/>
      <c r="AJ61" s="37">
        <f t="shared" si="14"/>
        <v>0</v>
      </c>
      <c r="AK61" s="31">
        <f t="shared" si="100"/>
        <v>0</v>
      </c>
      <c r="AL61" s="31">
        <f t="shared" si="101"/>
        <v>0</v>
      </c>
      <c r="AM61" s="31">
        <f t="shared" si="102"/>
        <v>0</v>
      </c>
      <c r="AN61" s="42">
        <f t="shared" si="18"/>
        <v>0</v>
      </c>
      <c r="AO61" s="31">
        <v>0</v>
      </c>
      <c r="AP61" s="31">
        <v>0</v>
      </c>
      <c r="AQ61" s="31">
        <v>0</v>
      </c>
      <c r="AR61" s="37">
        <f t="shared" si="19"/>
        <v>0</v>
      </c>
      <c r="AS61" s="31">
        <f t="shared" si="103"/>
        <v>0</v>
      </c>
      <c r="AT61" s="31">
        <f t="shared" si="104"/>
        <v>0</v>
      </c>
      <c r="AU61" s="31">
        <f t="shared" si="105"/>
        <v>0</v>
      </c>
      <c r="AV61" s="42">
        <f t="shared" si="23"/>
        <v>0</v>
      </c>
      <c r="AW61" s="31">
        <v>0</v>
      </c>
      <c r="AX61" s="31">
        <v>0</v>
      </c>
      <c r="AY61" s="31">
        <v>0</v>
      </c>
      <c r="AZ61" s="37">
        <f t="shared" si="24"/>
        <v>0</v>
      </c>
      <c r="BA61" s="31">
        <f t="shared" si="106"/>
        <v>0</v>
      </c>
      <c r="BB61" s="31">
        <f t="shared" si="107"/>
        <v>0</v>
      </c>
      <c r="BC61" s="31">
        <f t="shared" si="108"/>
        <v>0</v>
      </c>
      <c r="BD61" s="42">
        <f t="shared" si="28"/>
        <v>0</v>
      </c>
    </row>
    <row r="62" spans="1:56" ht="17.25" customHeight="1" x14ac:dyDescent="0.2">
      <c r="A62" s="6" t="s">
        <v>96</v>
      </c>
      <c r="B62" s="34"/>
      <c r="C62" s="39">
        <v>5</v>
      </c>
      <c r="D62" s="40" t="s">
        <v>15</v>
      </c>
      <c r="E62" s="31">
        <v>0</v>
      </c>
      <c r="F62" s="31">
        <v>0</v>
      </c>
      <c r="G62" s="31">
        <v>0</v>
      </c>
      <c r="H62" s="41">
        <f t="shared" si="0"/>
        <v>0</v>
      </c>
      <c r="I62" s="31">
        <v>0</v>
      </c>
      <c r="J62" s="31">
        <v>0</v>
      </c>
      <c r="K62" s="31">
        <v>0</v>
      </c>
      <c r="L62" s="41">
        <f t="shared" si="1"/>
        <v>0</v>
      </c>
      <c r="M62" s="31">
        <v>0</v>
      </c>
      <c r="N62" s="31">
        <v>0</v>
      </c>
      <c r="O62" s="31">
        <v>0</v>
      </c>
      <c r="P62" s="42">
        <f t="shared" si="3"/>
        <v>0</v>
      </c>
      <c r="Q62" s="31">
        <v>0</v>
      </c>
      <c r="R62" s="31">
        <v>0</v>
      </c>
      <c r="S62" s="31">
        <v>0</v>
      </c>
      <c r="T62" s="41">
        <f t="shared" si="4"/>
        <v>0</v>
      </c>
      <c r="U62" s="31">
        <v>0</v>
      </c>
      <c r="V62" s="31">
        <v>0</v>
      </c>
      <c r="W62" s="31">
        <v>0</v>
      </c>
      <c r="X62" s="42">
        <f t="shared" si="8"/>
        <v>0</v>
      </c>
      <c r="Y62" s="31">
        <v>0</v>
      </c>
      <c r="Z62" s="31">
        <v>0</v>
      </c>
      <c r="AA62" s="31">
        <v>0</v>
      </c>
      <c r="AB62" s="41">
        <f t="shared" si="9"/>
        <v>0</v>
      </c>
      <c r="AC62" s="31">
        <v>0</v>
      </c>
      <c r="AD62" s="31">
        <v>0</v>
      </c>
      <c r="AE62" s="31">
        <v>0</v>
      </c>
      <c r="AF62" s="42">
        <f t="shared" si="13"/>
        <v>0</v>
      </c>
      <c r="AG62" s="31">
        <v>0</v>
      </c>
      <c r="AH62" s="31">
        <v>0</v>
      </c>
      <c r="AI62" s="31">
        <v>0</v>
      </c>
      <c r="AJ62" s="42">
        <f t="shared" si="14"/>
        <v>0</v>
      </c>
      <c r="AK62" s="31">
        <v>0</v>
      </c>
      <c r="AL62" s="31">
        <v>0</v>
      </c>
      <c r="AM62" s="31">
        <v>0</v>
      </c>
      <c r="AN62" s="42">
        <f t="shared" si="18"/>
        <v>0</v>
      </c>
      <c r="AO62" s="31">
        <v>0</v>
      </c>
      <c r="AP62" s="31">
        <v>0</v>
      </c>
      <c r="AQ62" s="31">
        <v>0</v>
      </c>
      <c r="AR62" s="42">
        <f t="shared" si="19"/>
        <v>0</v>
      </c>
      <c r="AS62" s="31">
        <v>0</v>
      </c>
      <c r="AT62" s="31">
        <v>0</v>
      </c>
      <c r="AU62" s="31">
        <v>0</v>
      </c>
      <c r="AV62" s="42">
        <f t="shared" si="23"/>
        <v>0</v>
      </c>
      <c r="AW62" s="31">
        <v>0</v>
      </c>
      <c r="AX62" s="31">
        <v>0</v>
      </c>
      <c r="AY62" s="31">
        <v>0</v>
      </c>
      <c r="AZ62" s="42">
        <f t="shared" si="24"/>
        <v>0</v>
      </c>
      <c r="BA62" s="31">
        <v>0</v>
      </c>
      <c r="BB62" s="31">
        <v>0</v>
      </c>
      <c r="BC62" s="31">
        <v>0</v>
      </c>
      <c r="BD62" s="42">
        <f t="shared" si="28"/>
        <v>0</v>
      </c>
    </row>
    <row r="63" spans="1:56" ht="17.25" customHeight="1" x14ac:dyDescent="0.2">
      <c r="A63" s="6" t="s">
        <v>97</v>
      </c>
      <c r="B63" s="28"/>
      <c r="C63" s="29">
        <v>6</v>
      </c>
      <c r="D63" s="30" t="s">
        <v>17</v>
      </c>
      <c r="E63" s="31">
        <v>0</v>
      </c>
      <c r="F63" s="31">
        <v>0</v>
      </c>
      <c r="G63" s="31">
        <v>0</v>
      </c>
      <c r="H63" s="102">
        <f t="shared" si="0"/>
        <v>0</v>
      </c>
      <c r="I63" s="31">
        <v>0</v>
      </c>
      <c r="J63" s="31">
        <v>0</v>
      </c>
      <c r="K63" s="31">
        <v>0</v>
      </c>
      <c r="L63" s="31">
        <f t="shared" si="1"/>
        <v>0</v>
      </c>
      <c r="M63" s="31">
        <v>0</v>
      </c>
      <c r="N63" s="31">
        <v>0</v>
      </c>
      <c r="O63" s="31">
        <v>0</v>
      </c>
      <c r="P63" s="32">
        <f t="shared" si="3"/>
        <v>0</v>
      </c>
      <c r="Q63" s="31">
        <v>0</v>
      </c>
      <c r="R63" s="31">
        <v>0</v>
      </c>
      <c r="S63" s="31">
        <v>0</v>
      </c>
      <c r="T63" s="31">
        <f t="shared" si="4"/>
        <v>0</v>
      </c>
      <c r="U63" s="31">
        <v>0</v>
      </c>
      <c r="V63" s="31">
        <v>0</v>
      </c>
      <c r="W63" s="31">
        <v>0</v>
      </c>
      <c r="X63" s="103">
        <f t="shared" si="8"/>
        <v>0</v>
      </c>
      <c r="Y63" s="31">
        <v>0</v>
      </c>
      <c r="Z63" s="31">
        <v>0</v>
      </c>
      <c r="AA63" s="31">
        <v>0</v>
      </c>
      <c r="AB63" s="31">
        <f t="shared" si="9"/>
        <v>0</v>
      </c>
      <c r="AC63" s="31">
        <v>0</v>
      </c>
      <c r="AD63" s="31">
        <v>0</v>
      </c>
      <c r="AE63" s="31">
        <v>0</v>
      </c>
      <c r="AF63" s="103">
        <f t="shared" si="13"/>
        <v>0</v>
      </c>
      <c r="AG63" s="31">
        <v>0</v>
      </c>
      <c r="AH63" s="31">
        <v>0</v>
      </c>
      <c r="AI63" s="31">
        <v>0</v>
      </c>
      <c r="AJ63" s="31">
        <f t="shared" si="14"/>
        <v>0</v>
      </c>
      <c r="AK63" s="31">
        <v>0</v>
      </c>
      <c r="AL63" s="31">
        <v>0</v>
      </c>
      <c r="AM63" s="31">
        <v>0</v>
      </c>
      <c r="AN63" s="103">
        <f t="shared" si="18"/>
        <v>0</v>
      </c>
      <c r="AO63" s="31">
        <v>0</v>
      </c>
      <c r="AP63" s="31">
        <v>0</v>
      </c>
      <c r="AQ63" s="31">
        <v>0</v>
      </c>
      <c r="AR63" s="31">
        <f t="shared" si="19"/>
        <v>0</v>
      </c>
      <c r="AS63" s="31">
        <v>0</v>
      </c>
      <c r="AT63" s="31">
        <v>0</v>
      </c>
      <c r="AU63" s="31">
        <v>0</v>
      </c>
      <c r="AV63" s="103">
        <f t="shared" si="23"/>
        <v>0</v>
      </c>
      <c r="AW63" s="31">
        <v>0</v>
      </c>
      <c r="AX63" s="31">
        <v>0</v>
      </c>
      <c r="AY63" s="31">
        <v>0</v>
      </c>
      <c r="AZ63" s="31">
        <f t="shared" si="24"/>
        <v>0</v>
      </c>
      <c r="BA63" s="31">
        <v>0</v>
      </c>
      <c r="BB63" s="31">
        <v>0</v>
      </c>
      <c r="BC63" s="31">
        <v>0</v>
      </c>
      <c r="BD63" s="103">
        <f t="shared" si="28"/>
        <v>0</v>
      </c>
    </row>
    <row r="64" spans="1:56" ht="17.25" customHeight="1" x14ac:dyDescent="0.2">
      <c r="A64" s="6" t="s">
        <v>98</v>
      </c>
      <c r="B64" s="34"/>
      <c r="C64" s="39">
        <v>7</v>
      </c>
      <c r="D64" s="40" t="s">
        <v>19</v>
      </c>
      <c r="E64" s="31">
        <v>0</v>
      </c>
      <c r="F64" s="31">
        <v>0</v>
      </c>
      <c r="G64" s="31">
        <v>0</v>
      </c>
      <c r="H64" s="41">
        <f t="shared" si="0"/>
        <v>0</v>
      </c>
      <c r="I64" s="31">
        <v>0</v>
      </c>
      <c r="J64" s="31">
        <v>0</v>
      </c>
      <c r="K64" s="31">
        <v>0</v>
      </c>
      <c r="L64" s="37">
        <f t="shared" si="1"/>
        <v>0</v>
      </c>
      <c r="M64" s="31">
        <v>0</v>
      </c>
      <c r="N64" s="31">
        <v>0</v>
      </c>
      <c r="O64" s="31">
        <v>0</v>
      </c>
      <c r="P64" s="38">
        <f t="shared" si="3"/>
        <v>0</v>
      </c>
      <c r="Q64" s="31">
        <v>0</v>
      </c>
      <c r="R64" s="31">
        <v>0</v>
      </c>
      <c r="S64" s="31">
        <v>0</v>
      </c>
      <c r="T64" s="37">
        <f t="shared" si="4"/>
        <v>0</v>
      </c>
      <c r="U64" s="31">
        <v>0</v>
      </c>
      <c r="V64" s="31">
        <v>0</v>
      </c>
      <c r="W64" s="31">
        <v>0</v>
      </c>
      <c r="X64" s="42">
        <f t="shared" si="8"/>
        <v>0</v>
      </c>
      <c r="Y64" s="31">
        <v>0</v>
      </c>
      <c r="Z64" s="31">
        <v>0</v>
      </c>
      <c r="AA64" s="31">
        <v>0</v>
      </c>
      <c r="AB64" s="37">
        <f t="shared" si="9"/>
        <v>0</v>
      </c>
      <c r="AC64" s="31">
        <v>0</v>
      </c>
      <c r="AD64" s="31">
        <v>0</v>
      </c>
      <c r="AE64" s="31">
        <v>0</v>
      </c>
      <c r="AF64" s="42">
        <f t="shared" si="13"/>
        <v>0</v>
      </c>
      <c r="AG64" s="31">
        <v>0</v>
      </c>
      <c r="AH64" s="31">
        <v>0</v>
      </c>
      <c r="AI64" s="31">
        <v>0</v>
      </c>
      <c r="AJ64" s="37">
        <f t="shared" si="14"/>
        <v>0</v>
      </c>
      <c r="AK64" s="31">
        <v>0</v>
      </c>
      <c r="AL64" s="31">
        <v>0</v>
      </c>
      <c r="AM64" s="31">
        <v>0</v>
      </c>
      <c r="AN64" s="42">
        <f t="shared" si="18"/>
        <v>0</v>
      </c>
      <c r="AO64" s="31">
        <v>0</v>
      </c>
      <c r="AP64" s="31">
        <v>0</v>
      </c>
      <c r="AQ64" s="31">
        <v>0</v>
      </c>
      <c r="AR64" s="37">
        <f t="shared" si="19"/>
        <v>0</v>
      </c>
      <c r="AS64" s="31">
        <v>0</v>
      </c>
      <c r="AT64" s="31">
        <v>0</v>
      </c>
      <c r="AU64" s="31">
        <v>0</v>
      </c>
      <c r="AV64" s="42">
        <f t="shared" si="23"/>
        <v>0</v>
      </c>
      <c r="AW64" s="31">
        <v>0</v>
      </c>
      <c r="AX64" s="31">
        <v>0</v>
      </c>
      <c r="AY64" s="31">
        <v>0</v>
      </c>
      <c r="AZ64" s="37">
        <f t="shared" si="24"/>
        <v>0</v>
      </c>
      <c r="BA64" s="31">
        <v>0</v>
      </c>
      <c r="BB64" s="31">
        <v>0</v>
      </c>
      <c r="BC64" s="31">
        <v>0</v>
      </c>
      <c r="BD64" s="42">
        <f t="shared" si="28"/>
        <v>0</v>
      </c>
    </row>
    <row r="65" spans="1:56" ht="17.25" customHeight="1" x14ac:dyDescent="0.2">
      <c r="A65" s="6" t="s">
        <v>99</v>
      </c>
      <c r="B65" s="34"/>
      <c r="C65" s="39">
        <v>8</v>
      </c>
      <c r="D65" s="40" t="s">
        <v>20</v>
      </c>
      <c r="E65" s="31">
        <v>0</v>
      </c>
      <c r="F65" s="31">
        <v>0</v>
      </c>
      <c r="G65" s="31">
        <v>0</v>
      </c>
      <c r="H65" s="41">
        <f t="shared" si="0"/>
        <v>0</v>
      </c>
      <c r="I65" s="31">
        <v>0</v>
      </c>
      <c r="J65" s="31">
        <v>0</v>
      </c>
      <c r="K65" s="31">
        <v>0</v>
      </c>
      <c r="L65" s="37">
        <f t="shared" si="1"/>
        <v>0</v>
      </c>
      <c r="M65" s="31">
        <f t="shared" ref="M65:O70" si="109">+I65+E65</f>
        <v>0</v>
      </c>
      <c r="N65" s="31">
        <f t="shared" si="109"/>
        <v>0</v>
      </c>
      <c r="O65" s="31">
        <f t="shared" si="109"/>
        <v>0</v>
      </c>
      <c r="P65" s="37">
        <f t="shared" si="3"/>
        <v>0</v>
      </c>
      <c r="Q65" s="31">
        <v>0</v>
      </c>
      <c r="R65" s="31">
        <v>0</v>
      </c>
      <c r="S65" s="31">
        <v>0</v>
      </c>
      <c r="T65" s="37">
        <f t="shared" si="4"/>
        <v>0</v>
      </c>
      <c r="U65" s="31">
        <f t="shared" ref="U65:U70" si="110">+Q65+M65</f>
        <v>0</v>
      </c>
      <c r="V65" s="31">
        <f t="shared" ref="V65:V70" si="111">+R65+N65</f>
        <v>0</v>
      </c>
      <c r="W65" s="31">
        <f t="shared" ref="W65:W70" si="112">+S65+O65</f>
        <v>0</v>
      </c>
      <c r="X65" s="41">
        <f t="shared" si="8"/>
        <v>0</v>
      </c>
      <c r="Y65" s="31">
        <v>0</v>
      </c>
      <c r="Z65" s="31">
        <v>0</v>
      </c>
      <c r="AA65" s="31">
        <v>0</v>
      </c>
      <c r="AB65" s="37">
        <f t="shared" si="9"/>
        <v>0</v>
      </c>
      <c r="AC65" s="31">
        <f t="shared" ref="AC65:AC70" si="113">+Y65+U65</f>
        <v>0</v>
      </c>
      <c r="AD65" s="31">
        <f t="shared" ref="AD65:AD70" si="114">+Z65+V65</f>
        <v>0</v>
      </c>
      <c r="AE65" s="31">
        <f t="shared" ref="AE65:AE70" si="115">+AA65+W65</f>
        <v>0</v>
      </c>
      <c r="AF65" s="41">
        <f t="shared" si="13"/>
        <v>0</v>
      </c>
      <c r="AG65" s="31">
        <v>0</v>
      </c>
      <c r="AH65" s="31">
        <v>0</v>
      </c>
      <c r="AI65" s="31">
        <v>0</v>
      </c>
      <c r="AJ65" s="37">
        <f t="shared" si="14"/>
        <v>0</v>
      </c>
      <c r="AK65" s="31">
        <f t="shared" ref="AK65:AK70" si="116">+AG65+AC65</f>
        <v>0</v>
      </c>
      <c r="AL65" s="31">
        <f t="shared" ref="AL65:AL70" si="117">+AH65+AD65</f>
        <v>0</v>
      </c>
      <c r="AM65" s="31">
        <f t="shared" ref="AM65:AM70" si="118">+AI65+AE65</f>
        <v>0</v>
      </c>
      <c r="AN65" s="41">
        <f t="shared" si="18"/>
        <v>0</v>
      </c>
      <c r="AO65" s="31">
        <v>0</v>
      </c>
      <c r="AP65" s="31">
        <v>0</v>
      </c>
      <c r="AQ65" s="31">
        <v>0</v>
      </c>
      <c r="AR65" s="37">
        <f t="shared" si="19"/>
        <v>0</v>
      </c>
      <c r="AS65" s="31">
        <f t="shared" ref="AS65:AS70" si="119">+AO65+AK65</f>
        <v>0</v>
      </c>
      <c r="AT65" s="31">
        <f t="shared" ref="AT65:AT70" si="120">+AP65+AL65</f>
        <v>0</v>
      </c>
      <c r="AU65" s="31">
        <f t="shared" ref="AU65:AU70" si="121">+AQ65+AM65</f>
        <v>0</v>
      </c>
      <c r="AV65" s="41">
        <f t="shared" si="23"/>
        <v>0</v>
      </c>
      <c r="AW65" s="31">
        <v>0</v>
      </c>
      <c r="AX65" s="31">
        <v>0</v>
      </c>
      <c r="AY65" s="31">
        <v>0</v>
      </c>
      <c r="AZ65" s="37">
        <f t="shared" si="24"/>
        <v>0</v>
      </c>
      <c r="BA65" s="31">
        <f t="shared" ref="BA65:BA70" si="122">+AW65+AS65</f>
        <v>0</v>
      </c>
      <c r="BB65" s="31">
        <f t="shared" ref="BB65:BB70" si="123">+AX65+AT65</f>
        <v>0</v>
      </c>
      <c r="BC65" s="31">
        <f t="shared" ref="BC65:BC70" si="124">+AY65+AU65</f>
        <v>0</v>
      </c>
      <c r="BD65" s="41">
        <f t="shared" si="28"/>
        <v>0</v>
      </c>
    </row>
    <row r="66" spans="1:56" ht="17.25" customHeight="1" x14ac:dyDescent="0.2">
      <c r="A66" s="22"/>
      <c r="B66" s="23">
        <v>7</v>
      </c>
      <c r="C66" s="24" t="s">
        <v>28</v>
      </c>
      <c r="D66" s="25"/>
      <c r="E66" s="68">
        <f>SUM(E67:E74)</f>
        <v>2256</v>
      </c>
      <c r="F66" s="68">
        <f>SUM(F67:F74)</f>
        <v>5035</v>
      </c>
      <c r="G66" s="68">
        <f>SUM(G67:G74)</f>
        <v>0</v>
      </c>
      <c r="H66" s="26">
        <f t="shared" si="0"/>
        <v>7291</v>
      </c>
      <c r="I66" s="68">
        <f>SUM(I67:I74)</f>
        <v>4300</v>
      </c>
      <c r="J66" s="68">
        <f>SUM(J67:J74)</f>
        <v>0</v>
      </c>
      <c r="K66" s="68">
        <f>SUM(K67:K74)</f>
        <v>0</v>
      </c>
      <c r="L66" s="68">
        <f t="shared" si="1"/>
        <v>4300</v>
      </c>
      <c r="M66" s="26">
        <f t="shared" si="109"/>
        <v>6556</v>
      </c>
      <c r="N66" s="26">
        <f t="shared" si="109"/>
        <v>5035</v>
      </c>
      <c r="O66" s="26">
        <f t="shared" si="109"/>
        <v>0</v>
      </c>
      <c r="P66" s="69">
        <f t="shared" si="3"/>
        <v>11591</v>
      </c>
      <c r="Q66" s="68">
        <f>SUM(Q67:Q74)</f>
        <v>0</v>
      </c>
      <c r="R66" s="68">
        <f>SUM(R67:R74)</f>
        <v>0</v>
      </c>
      <c r="S66" s="68">
        <f>SUM(S67:S74)</f>
        <v>0</v>
      </c>
      <c r="T66" s="68">
        <f t="shared" si="4"/>
        <v>0</v>
      </c>
      <c r="U66" s="26">
        <f t="shared" si="110"/>
        <v>6556</v>
      </c>
      <c r="V66" s="26">
        <f t="shared" si="111"/>
        <v>5035</v>
      </c>
      <c r="W66" s="26">
        <f t="shared" si="112"/>
        <v>0</v>
      </c>
      <c r="X66" s="27">
        <f t="shared" si="8"/>
        <v>11591</v>
      </c>
      <c r="Y66" s="68">
        <f>SUM(Y67:Y74)</f>
        <v>0</v>
      </c>
      <c r="Z66" s="68">
        <f>SUM(Z67:Z74)</f>
        <v>0</v>
      </c>
      <c r="AA66" s="68">
        <f>SUM(AA67:AA74)</f>
        <v>0</v>
      </c>
      <c r="AB66" s="68">
        <f t="shared" si="9"/>
        <v>0</v>
      </c>
      <c r="AC66" s="26">
        <f t="shared" si="113"/>
        <v>6556</v>
      </c>
      <c r="AD66" s="26">
        <f t="shared" si="114"/>
        <v>5035</v>
      </c>
      <c r="AE66" s="26">
        <f t="shared" si="115"/>
        <v>0</v>
      </c>
      <c r="AF66" s="27">
        <f t="shared" si="13"/>
        <v>11591</v>
      </c>
      <c r="AG66" s="68">
        <f>SUM(AG67:AG74)</f>
        <v>0</v>
      </c>
      <c r="AH66" s="68">
        <f>SUM(AH67:AH74)</f>
        <v>508</v>
      </c>
      <c r="AI66" s="68">
        <f>SUM(AI67:AI74)</f>
        <v>0</v>
      </c>
      <c r="AJ66" s="68">
        <f t="shared" si="14"/>
        <v>508</v>
      </c>
      <c r="AK66" s="26">
        <f t="shared" si="116"/>
        <v>6556</v>
      </c>
      <c r="AL66" s="26">
        <f t="shared" si="117"/>
        <v>5543</v>
      </c>
      <c r="AM66" s="26">
        <f t="shared" si="118"/>
        <v>0</v>
      </c>
      <c r="AN66" s="27">
        <f t="shared" si="18"/>
        <v>12099</v>
      </c>
      <c r="AO66" s="68">
        <f>SUM(AO67:AO74)</f>
        <v>0</v>
      </c>
      <c r="AP66" s="68">
        <f>SUM(AP67:AP74)</f>
        <v>0</v>
      </c>
      <c r="AQ66" s="68">
        <f>SUM(AQ67:AQ74)</f>
        <v>0</v>
      </c>
      <c r="AR66" s="68">
        <f t="shared" si="19"/>
        <v>0</v>
      </c>
      <c r="AS66" s="26">
        <f t="shared" si="119"/>
        <v>6556</v>
      </c>
      <c r="AT66" s="26">
        <f t="shared" si="120"/>
        <v>5543</v>
      </c>
      <c r="AU66" s="26">
        <f t="shared" si="121"/>
        <v>0</v>
      </c>
      <c r="AV66" s="27">
        <f t="shared" si="23"/>
        <v>12099</v>
      </c>
      <c r="AW66" s="68">
        <f>SUM(AW67:AW74)</f>
        <v>0</v>
      </c>
      <c r="AX66" s="68">
        <f>SUM(AX67:AX74)</f>
        <v>0</v>
      </c>
      <c r="AY66" s="68">
        <f>SUM(AY67:AY74)</f>
        <v>0</v>
      </c>
      <c r="AZ66" s="68">
        <f t="shared" si="24"/>
        <v>0</v>
      </c>
      <c r="BA66" s="26">
        <f t="shared" si="122"/>
        <v>6556</v>
      </c>
      <c r="BB66" s="26">
        <f t="shared" si="123"/>
        <v>5543</v>
      </c>
      <c r="BC66" s="26">
        <f t="shared" si="124"/>
        <v>0</v>
      </c>
      <c r="BD66" s="27">
        <f t="shared" si="28"/>
        <v>12099</v>
      </c>
    </row>
    <row r="67" spans="1:56" ht="17.25" customHeight="1" x14ac:dyDescent="0.2">
      <c r="A67" s="6"/>
      <c r="B67" s="28"/>
      <c r="C67" s="29">
        <v>1</v>
      </c>
      <c r="D67" s="30" t="s">
        <v>11</v>
      </c>
      <c r="E67" s="31">
        <v>0</v>
      </c>
      <c r="F67" s="31">
        <v>1424</v>
      </c>
      <c r="G67" s="31">
        <v>0</v>
      </c>
      <c r="H67" s="102">
        <f t="shared" si="0"/>
        <v>1424</v>
      </c>
      <c r="I67" s="31"/>
      <c r="J67" s="31"/>
      <c r="K67" s="31"/>
      <c r="L67" s="31">
        <f t="shared" si="1"/>
        <v>0</v>
      </c>
      <c r="M67" s="31">
        <f t="shared" si="109"/>
        <v>0</v>
      </c>
      <c r="N67" s="31">
        <f t="shared" si="109"/>
        <v>1424</v>
      </c>
      <c r="O67" s="31">
        <f t="shared" si="109"/>
        <v>0</v>
      </c>
      <c r="P67" s="32">
        <f t="shared" si="3"/>
        <v>1424</v>
      </c>
      <c r="Q67" s="31"/>
      <c r="R67" s="31"/>
      <c r="S67" s="31"/>
      <c r="T67" s="31">
        <f t="shared" si="4"/>
        <v>0</v>
      </c>
      <c r="U67" s="31">
        <f t="shared" si="110"/>
        <v>0</v>
      </c>
      <c r="V67" s="31">
        <f t="shared" si="111"/>
        <v>1424</v>
      </c>
      <c r="W67" s="31">
        <f t="shared" si="112"/>
        <v>0</v>
      </c>
      <c r="X67" s="103">
        <f t="shared" si="8"/>
        <v>1424</v>
      </c>
      <c r="Y67" s="31"/>
      <c r="Z67" s="31"/>
      <c r="AA67" s="31"/>
      <c r="AB67" s="31">
        <f t="shared" si="9"/>
        <v>0</v>
      </c>
      <c r="AC67" s="31">
        <f t="shared" si="113"/>
        <v>0</v>
      </c>
      <c r="AD67" s="31">
        <f t="shared" si="114"/>
        <v>1424</v>
      </c>
      <c r="AE67" s="31">
        <f t="shared" si="115"/>
        <v>0</v>
      </c>
      <c r="AF67" s="103">
        <f t="shared" si="13"/>
        <v>1424</v>
      </c>
      <c r="AG67" s="31"/>
      <c r="AH67" s="31"/>
      <c r="AI67" s="31"/>
      <c r="AJ67" s="31">
        <f t="shared" si="14"/>
        <v>0</v>
      </c>
      <c r="AK67" s="31">
        <f t="shared" si="116"/>
        <v>0</v>
      </c>
      <c r="AL67" s="31">
        <f t="shared" si="117"/>
        <v>1424</v>
      </c>
      <c r="AM67" s="31">
        <f t="shared" si="118"/>
        <v>0</v>
      </c>
      <c r="AN67" s="103">
        <f t="shared" si="18"/>
        <v>1424</v>
      </c>
      <c r="AO67" s="31">
        <v>0</v>
      </c>
      <c r="AP67" s="31">
        <v>0</v>
      </c>
      <c r="AQ67" s="31">
        <v>0</v>
      </c>
      <c r="AR67" s="31">
        <f t="shared" si="19"/>
        <v>0</v>
      </c>
      <c r="AS67" s="31">
        <f t="shared" si="119"/>
        <v>0</v>
      </c>
      <c r="AT67" s="31">
        <f t="shared" si="120"/>
        <v>1424</v>
      </c>
      <c r="AU67" s="31">
        <f t="shared" si="121"/>
        <v>0</v>
      </c>
      <c r="AV67" s="103">
        <f t="shared" si="23"/>
        <v>1424</v>
      </c>
      <c r="AW67" s="31">
        <v>0</v>
      </c>
      <c r="AX67" s="31">
        <v>0</v>
      </c>
      <c r="AY67" s="31">
        <v>0</v>
      </c>
      <c r="AZ67" s="31">
        <f t="shared" si="24"/>
        <v>0</v>
      </c>
      <c r="BA67" s="31">
        <f t="shared" si="122"/>
        <v>0</v>
      </c>
      <c r="BB67" s="31">
        <f t="shared" si="123"/>
        <v>1424</v>
      </c>
      <c r="BC67" s="31">
        <f t="shared" si="124"/>
        <v>0</v>
      </c>
      <c r="BD67" s="103">
        <f t="shared" si="28"/>
        <v>1424</v>
      </c>
    </row>
    <row r="68" spans="1:56" ht="30" x14ac:dyDescent="0.2">
      <c r="A68" s="6"/>
      <c r="B68" s="34"/>
      <c r="C68" s="35">
        <v>2</v>
      </c>
      <c r="D68" s="36" t="s">
        <v>12</v>
      </c>
      <c r="E68" s="31">
        <v>0</v>
      </c>
      <c r="F68" s="31">
        <v>218</v>
      </c>
      <c r="G68" s="31">
        <v>0</v>
      </c>
      <c r="H68" s="41">
        <f t="shared" si="0"/>
        <v>218</v>
      </c>
      <c r="I68" s="31"/>
      <c r="J68" s="31"/>
      <c r="K68" s="31"/>
      <c r="L68" s="37">
        <f t="shared" si="1"/>
        <v>0</v>
      </c>
      <c r="M68" s="31">
        <f t="shared" si="109"/>
        <v>0</v>
      </c>
      <c r="N68" s="31">
        <f t="shared" si="109"/>
        <v>218</v>
      </c>
      <c r="O68" s="31">
        <f t="shared" si="109"/>
        <v>0</v>
      </c>
      <c r="P68" s="38">
        <f t="shared" si="3"/>
        <v>218</v>
      </c>
      <c r="Q68" s="31"/>
      <c r="R68" s="31"/>
      <c r="S68" s="31"/>
      <c r="T68" s="37">
        <f t="shared" si="4"/>
        <v>0</v>
      </c>
      <c r="U68" s="31">
        <f t="shared" si="110"/>
        <v>0</v>
      </c>
      <c r="V68" s="31">
        <f t="shared" si="111"/>
        <v>218</v>
      </c>
      <c r="W68" s="31">
        <f t="shared" si="112"/>
        <v>0</v>
      </c>
      <c r="X68" s="42">
        <f t="shared" si="8"/>
        <v>218</v>
      </c>
      <c r="Y68" s="31"/>
      <c r="Z68" s="31"/>
      <c r="AA68" s="31"/>
      <c r="AB68" s="37">
        <f t="shared" si="9"/>
        <v>0</v>
      </c>
      <c r="AC68" s="31">
        <f t="shared" si="113"/>
        <v>0</v>
      </c>
      <c r="AD68" s="31">
        <f t="shared" si="114"/>
        <v>218</v>
      </c>
      <c r="AE68" s="31">
        <f t="shared" si="115"/>
        <v>0</v>
      </c>
      <c r="AF68" s="42">
        <f t="shared" si="13"/>
        <v>218</v>
      </c>
      <c r="AG68" s="31"/>
      <c r="AH68" s="31"/>
      <c r="AI68" s="31"/>
      <c r="AJ68" s="37">
        <f t="shared" si="14"/>
        <v>0</v>
      </c>
      <c r="AK68" s="31">
        <f t="shared" si="116"/>
        <v>0</v>
      </c>
      <c r="AL68" s="31">
        <f t="shared" si="117"/>
        <v>218</v>
      </c>
      <c r="AM68" s="31">
        <f t="shared" si="118"/>
        <v>0</v>
      </c>
      <c r="AN68" s="42">
        <f t="shared" si="18"/>
        <v>218</v>
      </c>
      <c r="AO68" s="31">
        <v>0</v>
      </c>
      <c r="AP68" s="31">
        <v>0</v>
      </c>
      <c r="AQ68" s="31">
        <v>0</v>
      </c>
      <c r="AR68" s="37">
        <f t="shared" si="19"/>
        <v>0</v>
      </c>
      <c r="AS68" s="31">
        <f t="shared" si="119"/>
        <v>0</v>
      </c>
      <c r="AT68" s="31">
        <f t="shared" si="120"/>
        <v>218</v>
      </c>
      <c r="AU68" s="31">
        <f t="shared" si="121"/>
        <v>0</v>
      </c>
      <c r="AV68" s="42">
        <f t="shared" si="23"/>
        <v>218</v>
      </c>
      <c r="AW68" s="31">
        <v>0</v>
      </c>
      <c r="AX68" s="31">
        <v>0</v>
      </c>
      <c r="AY68" s="31">
        <v>0</v>
      </c>
      <c r="AZ68" s="37">
        <f t="shared" si="24"/>
        <v>0</v>
      </c>
      <c r="BA68" s="31">
        <f t="shared" si="122"/>
        <v>0</v>
      </c>
      <c r="BB68" s="31">
        <f t="shared" si="123"/>
        <v>218</v>
      </c>
      <c r="BC68" s="31">
        <f t="shared" si="124"/>
        <v>0</v>
      </c>
      <c r="BD68" s="42">
        <f t="shared" si="28"/>
        <v>218</v>
      </c>
    </row>
    <row r="69" spans="1:56" ht="17.25" customHeight="1" x14ac:dyDescent="0.2">
      <c r="A69" s="6"/>
      <c r="B69" s="34"/>
      <c r="C69" s="39">
        <v>3</v>
      </c>
      <c r="D69" s="40" t="s">
        <v>13</v>
      </c>
      <c r="E69" s="31">
        <v>2256</v>
      </c>
      <c r="F69" s="31">
        <v>3393</v>
      </c>
      <c r="G69" s="31">
        <v>0</v>
      </c>
      <c r="H69" s="41">
        <f t="shared" si="0"/>
        <v>5649</v>
      </c>
      <c r="I69" s="31">
        <f>4095+205</f>
        <v>4300</v>
      </c>
      <c r="J69" s="31"/>
      <c r="K69" s="31"/>
      <c r="L69" s="37">
        <f t="shared" si="1"/>
        <v>4300</v>
      </c>
      <c r="M69" s="31">
        <f t="shared" si="109"/>
        <v>6556</v>
      </c>
      <c r="N69" s="31">
        <f t="shared" si="109"/>
        <v>3393</v>
      </c>
      <c r="O69" s="31">
        <f t="shared" si="109"/>
        <v>0</v>
      </c>
      <c r="P69" s="38">
        <f t="shared" si="3"/>
        <v>9949</v>
      </c>
      <c r="Q69" s="31"/>
      <c r="R69" s="31"/>
      <c r="S69" s="31"/>
      <c r="T69" s="37">
        <f t="shared" si="4"/>
        <v>0</v>
      </c>
      <c r="U69" s="31">
        <f t="shared" si="110"/>
        <v>6556</v>
      </c>
      <c r="V69" s="31">
        <f t="shared" si="111"/>
        <v>3393</v>
      </c>
      <c r="W69" s="31">
        <f t="shared" si="112"/>
        <v>0</v>
      </c>
      <c r="X69" s="42">
        <f t="shared" si="8"/>
        <v>9949</v>
      </c>
      <c r="Y69" s="31"/>
      <c r="Z69" s="31"/>
      <c r="AA69" s="31"/>
      <c r="AB69" s="37">
        <f t="shared" si="9"/>
        <v>0</v>
      </c>
      <c r="AC69" s="31">
        <f t="shared" si="113"/>
        <v>6556</v>
      </c>
      <c r="AD69" s="31">
        <f t="shared" si="114"/>
        <v>3393</v>
      </c>
      <c r="AE69" s="31">
        <f t="shared" si="115"/>
        <v>0</v>
      </c>
      <c r="AF69" s="42">
        <f t="shared" si="13"/>
        <v>9949</v>
      </c>
      <c r="AG69" s="31"/>
      <c r="AH69" s="31">
        <f>400+108</f>
        <v>508</v>
      </c>
      <c r="AI69" s="31"/>
      <c r="AJ69" s="37">
        <f t="shared" si="14"/>
        <v>508</v>
      </c>
      <c r="AK69" s="31">
        <f t="shared" si="116"/>
        <v>6556</v>
      </c>
      <c r="AL69" s="31">
        <f t="shared" si="117"/>
        <v>3901</v>
      </c>
      <c r="AM69" s="31">
        <f t="shared" si="118"/>
        <v>0</v>
      </c>
      <c r="AN69" s="42">
        <f t="shared" si="18"/>
        <v>10457</v>
      </c>
      <c r="AO69" s="31">
        <v>0</v>
      </c>
      <c r="AP69" s="31">
        <v>0</v>
      </c>
      <c r="AQ69" s="31">
        <v>0</v>
      </c>
      <c r="AR69" s="37">
        <f t="shared" si="19"/>
        <v>0</v>
      </c>
      <c r="AS69" s="31">
        <f t="shared" si="119"/>
        <v>6556</v>
      </c>
      <c r="AT69" s="31">
        <f t="shared" si="120"/>
        <v>3901</v>
      </c>
      <c r="AU69" s="31">
        <f t="shared" si="121"/>
        <v>0</v>
      </c>
      <c r="AV69" s="42">
        <f t="shared" si="23"/>
        <v>10457</v>
      </c>
      <c r="AW69" s="31">
        <v>0</v>
      </c>
      <c r="AX69" s="31">
        <v>0</v>
      </c>
      <c r="AY69" s="31">
        <v>0</v>
      </c>
      <c r="AZ69" s="37">
        <f t="shared" si="24"/>
        <v>0</v>
      </c>
      <c r="BA69" s="31">
        <f t="shared" si="122"/>
        <v>6556</v>
      </c>
      <c r="BB69" s="31">
        <f t="shared" si="123"/>
        <v>3901</v>
      </c>
      <c r="BC69" s="31">
        <f t="shared" si="124"/>
        <v>0</v>
      </c>
      <c r="BD69" s="42">
        <f t="shared" si="28"/>
        <v>10457</v>
      </c>
    </row>
    <row r="70" spans="1:56" ht="17.25" customHeight="1" x14ac:dyDescent="0.2">
      <c r="A70" s="6"/>
      <c r="B70" s="34"/>
      <c r="C70" s="39">
        <v>4</v>
      </c>
      <c r="D70" s="40" t="s">
        <v>14</v>
      </c>
      <c r="E70" s="31">
        <v>0</v>
      </c>
      <c r="F70" s="31">
        <v>0</v>
      </c>
      <c r="G70" s="31">
        <v>0</v>
      </c>
      <c r="H70" s="41">
        <f t="shared" si="0"/>
        <v>0</v>
      </c>
      <c r="I70" s="31"/>
      <c r="J70" s="31"/>
      <c r="K70" s="31"/>
      <c r="L70" s="37">
        <f t="shared" si="1"/>
        <v>0</v>
      </c>
      <c r="M70" s="31">
        <f t="shared" si="109"/>
        <v>0</v>
      </c>
      <c r="N70" s="31">
        <f t="shared" si="109"/>
        <v>0</v>
      </c>
      <c r="O70" s="31">
        <f t="shared" si="109"/>
        <v>0</v>
      </c>
      <c r="P70" s="38">
        <f t="shared" si="3"/>
        <v>0</v>
      </c>
      <c r="Q70" s="31"/>
      <c r="R70" s="31"/>
      <c r="S70" s="31"/>
      <c r="T70" s="37">
        <f t="shared" si="4"/>
        <v>0</v>
      </c>
      <c r="U70" s="31">
        <f t="shared" si="110"/>
        <v>0</v>
      </c>
      <c r="V70" s="31">
        <f t="shared" si="111"/>
        <v>0</v>
      </c>
      <c r="W70" s="31">
        <f t="shared" si="112"/>
        <v>0</v>
      </c>
      <c r="X70" s="42">
        <f t="shared" si="8"/>
        <v>0</v>
      </c>
      <c r="Y70" s="31"/>
      <c r="Z70" s="31"/>
      <c r="AA70" s="31"/>
      <c r="AB70" s="37">
        <f t="shared" si="9"/>
        <v>0</v>
      </c>
      <c r="AC70" s="31">
        <f t="shared" si="113"/>
        <v>0</v>
      </c>
      <c r="AD70" s="31">
        <f t="shared" si="114"/>
        <v>0</v>
      </c>
      <c r="AE70" s="31">
        <f t="shared" si="115"/>
        <v>0</v>
      </c>
      <c r="AF70" s="42">
        <f t="shared" si="13"/>
        <v>0</v>
      </c>
      <c r="AG70" s="31"/>
      <c r="AH70" s="31"/>
      <c r="AI70" s="31"/>
      <c r="AJ70" s="37">
        <f t="shared" si="14"/>
        <v>0</v>
      </c>
      <c r="AK70" s="31">
        <f t="shared" si="116"/>
        <v>0</v>
      </c>
      <c r="AL70" s="31">
        <f t="shared" si="117"/>
        <v>0</v>
      </c>
      <c r="AM70" s="31">
        <f t="shared" si="118"/>
        <v>0</v>
      </c>
      <c r="AN70" s="42">
        <f t="shared" si="18"/>
        <v>0</v>
      </c>
      <c r="AO70" s="31">
        <v>0</v>
      </c>
      <c r="AP70" s="31">
        <v>0</v>
      </c>
      <c r="AQ70" s="31">
        <v>0</v>
      </c>
      <c r="AR70" s="37">
        <f t="shared" si="19"/>
        <v>0</v>
      </c>
      <c r="AS70" s="31">
        <f t="shared" si="119"/>
        <v>0</v>
      </c>
      <c r="AT70" s="31">
        <f t="shared" si="120"/>
        <v>0</v>
      </c>
      <c r="AU70" s="31">
        <f t="shared" si="121"/>
        <v>0</v>
      </c>
      <c r="AV70" s="42">
        <f t="shared" si="23"/>
        <v>0</v>
      </c>
      <c r="AW70" s="31">
        <v>0</v>
      </c>
      <c r="AX70" s="31">
        <v>0</v>
      </c>
      <c r="AY70" s="31">
        <v>0</v>
      </c>
      <c r="AZ70" s="37">
        <f t="shared" si="24"/>
        <v>0</v>
      </c>
      <c r="BA70" s="31">
        <f t="shared" si="122"/>
        <v>0</v>
      </c>
      <c r="BB70" s="31">
        <f t="shared" si="123"/>
        <v>0</v>
      </c>
      <c r="BC70" s="31">
        <f t="shared" si="124"/>
        <v>0</v>
      </c>
      <c r="BD70" s="42">
        <f t="shared" si="28"/>
        <v>0</v>
      </c>
    </row>
    <row r="71" spans="1:56" ht="17.25" customHeight="1" x14ac:dyDescent="0.2">
      <c r="A71" s="6" t="s">
        <v>96</v>
      </c>
      <c r="B71" s="34"/>
      <c r="C71" s="39">
        <v>5</v>
      </c>
      <c r="D71" s="40" t="s">
        <v>15</v>
      </c>
      <c r="E71" s="31">
        <v>0</v>
      </c>
      <c r="F71" s="31">
        <v>0</v>
      </c>
      <c r="G71" s="31">
        <v>0</v>
      </c>
      <c r="H71" s="41">
        <f t="shared" si="0"/>
        <v>0</v>
      </c>
      <c r="I71" s="31">
        <v>0</v>
      </c>
      <c r="J71" s="31">
        <v>0</v>
      </c>
      <c r="K71" s="31">
        <v>0</v>
      </c>
      <c r="L71" s="41">
        <f t="shared" si="1"/>
        <v>0</v>
      </c>
      <c r="M71" s="31">
        <v>0</v>
      </c>
      <c r="N71" s="31">
        <v>0</v>
      </c>
      <c r="O71" s="31">
        <v>0</v>
      </c>
      <c r="P71" s="42">
        <f t="shared" si="3"/>
        <v>0</v>
      </c>
      <c r="Q71" s="31">
        <v>0</v>
      </c>
      <c r="R71" s="31">
        <v>0</v>
      </c>
      <c r="S71" s="31">
        <v>0</v>
      </c>
      <c r="T71" s="41">
        <f t="shared" si="4"/>
        <v>0</v>
      </c>
      <c r="U71" s="31">
        <v>0</v>
      </c>
      <c r="V71" s="31">
        <v>0</v>
      </c>
      <c r="W71" s="31">
        <v>0</v>
      </c>
      <c r="X71" s="42">
        <f t="shared" si="8"/>
        <v>0</v>
      </c>
      <c r="Y71" s="31">
        <v>0</v>
      </c>
      <c r="Z71" s="31">
        <v>0</v>
      </c>
      <c r="AA71" s="31">
        <v>0</v>
      </c>
      <c r="AB71" s="41">
        <f t="shared" si="9"/>
        <v>0</v>
      </c>
      <c r="AC71" s="31">
        <v>0</v>
      </c>
      <c r="AD71" s="31">
        <v>0</v>
      </c>
      <c r="AE71" s="31">
        <v>0</v>
      </c>
      <c r="AF71" s="42">
        <f t="shared" si="13"/>
        <v>0</v>
      </c>
      <c r="AG71" s="31">
        <v>0</v>
      </c>
      <c r="AH71" s="31">
        <v>0</v>
      </c>
      <c r="AI71" s="31">
        <v>0</v>
      </c>
      <c r="AJ71" s="42">
        <f t="shared" si="14"/>
        <v>0</v>
      </c>
      <c r="AK71" s="31">
        <v>0</v>
      </c>
      <c r="AL71" s="31">
        <v>0</v>
      </c>
      <c r="AM71" s="31">
        <v>0</v>
      </c>
      <c r="AN71" s="42">
        <f t="shared" si="18"/>
        <v>0</v>
      </c>
      <c r="AO71" s="31">
        <v>0</v>
      </c>
      <c r="AP71" s="31">
        <v>0</v>
      </c>
      <c r="AQ71" s="31">
        <v>0</v>
      </c>
      <c r="AR71" s="42">
        <f t="shared" si="19"/>
        <v>0</v>
      </c>
      <c r="AS71" s="31">
        <v>0</v>
      </c>
      <c r="AT71" s="31">
        <v>0</v>
      </c>
      <c r="AU71" s="31">
        <v>0</v>
      </c>
      <c r="AV71" s="42">
        <f t="shared" si="23"/>
        <v>0</v>
      </c>
      <c r="AW71" s="31">
        <v>0</v>
      </c>
      <c r="AX71" s="31">
        <v>0</v>
      </c>
      <c r="AY71" s="31">
        <v>0</v>
      </c>
      <c r="AZ71" s="42">
        <f t="shared" si="24"/>
        <v>0</v>
      </c>
      <c r="BA71" s="31">
        <v>0</v>
      </c>
      <c r="BB71" s="31">
        <v>0</v>
      </c>
      <c r="BC71" s="31">
        <v>0</v>
      </c>
      <c r="BD71" s="42">
        <f t="shared" si="28"/>
        <v>0</v>
      </c>
    </row>
    <row r="72" spans="1:56" ht="17.25" customHeight="1" x14ac:dyDescent="0.2">
      <c r="A72" s="6" t="s">
        <v>97</v>
      </c>
      <c r="B72" s="28"/>
      <c r="C72" s="29">
        <v>6</v>
      </c>
      <c r="D72" s="30" t="s">
        <v>17</v>
      </c>
      <c r="E72" s="31">
        <v>0</v>
      </c>
      <c r="F72" s="31">
        <v>0</v>
      </c>
      <c r="G72" s="31">
        <v>0</v>
      </c>
      <c r="H72" s="102">
        <f t="shared" si="0"/>
        <v>0</v>
      </c>
      <c r="I72" s="31">
        <v>0</v>
      </c>
      <c r="J72" s="31">
        <v>0</v>
      </c>
      <c r="K72" s="31">
        <v>0</v>
      </c>
      <c r="L72" s="31">
        <f t="shared" si="1"/>
        <v>0</v>
      </c>
      <c r="M72" s="31">
        <v>0</v>
      </c>
      <c r="N72" s="31">
        <v>0</v>
      </c>
      <c r="O72" s="31">
        <v>0</v>
      </c>
      <c r="P72" s="32">
        <f t="shared" si="3"/>
        <v>0</v>
      </c>
      <c r="Q72" s="31">
        <v>0</v>
      </c>
      <c r="R72" s="31">
        <v>0</v>
      </c>
      <c r="S72" s="31">
        <v>0</v>
      </c>
      <c r="T72" s="31">
        <f t="shared" si="4"/>
        <v>0</v>
      </c>
      <c r="U72" s="31">
        <v>0</v>
      </c>
      <c r="V72" s="31">
        <v>0</v>
      </c>
      <c r="W72" s="31">
        <v>0</v>
      </c>
      <c r="X72" s="103">
        <f t="shared" si="8"/>
        <v>0</v>
      </c>
      <c r="Y72" s="31">
        <v>0</v>
      </c>
      <c r="Z72" s="31">
        <v>0</v>
      </c>
      <c r="AA72" s="31">
        <v>0</v>
      </c>
      <c r="AB72" s="31">
        <f t="shared" si="9"/>
        <v>0</v>
      </c>
      <c r="AC72" s="31">
        <v>0</v>
      </c>
      <c r="AD72" s="31">
        <v>0</v>
      </c>
      <c r="AE72" s="31">
        <v>0</v>
      </c>
      <c r="AF72" s="103">
        <f t="shared" si="13"/>
        <v>0</v>
      </c>
      <c r="AG72" s="31">
        <v>0</v>
      </c>
      <c r="AH72" s="31">
        <v>0</v>
      </c>
      <c r="AI72" s="31">
        <v>0</v>
      </c>
      <c r="AJ72" s="31">
        <f t="shared" si="14"/>
        <v>0</v>
      </c>
      <c r="AK72" s="31">
        <v>0</v>
      </c>
      <c r="AL72" s="31">
        <v>0</v>
      </c>
      <c r="AM72" s="31">
        <v>0</v>
      </c>
      <c r="AN72" s="103">
        <f t="shared" si="18"/>
        <v>0</v>
      </c>
      <c r="AO72" s="31">
        <v>0</v>
      </c>
      <c r="AP72" s="31">
        <v>0</v>
      </c>
      <c r="AQ72" s="31">
        <v>0</v>
      </c>
      <c r="AR72" s="31">
        <f t="shared" si="19"/>
        <v>0</v>
      </c>
      <c r="AS72" s="31">
        <v>0</v>
      </c>
      <c r="AT72" s="31">
        <v>0</v>
      </c>
      <c r="AU72" s="31">
        <v>0</v>
      </c>
      <c r="AV72" s="103">
        <f t="shared" si="23"/>
        <v>0</v>
      </c>
      <c r="AW72" s="31">
        <v>0</v>
      </c>
      <c r="AX72" s="31">
        <v>0</v>
      </c>
      <c r="AY72" s="31">
        <v>0</v>
      </c>
      <c r="AZ72" s="31">
        <f t="shared" si="24"/>
        <v>0</v>
      </c>
      <c r="BA72" s="31">
        <v>0</v>
      </c>
      <c r="BB72" s="31">
        <v>0</v>
      </c>
      <c r="BC72" s="31">
        <v>0</v>
      </c>
      <c r="BD72" s="103">
        <f t="shared" si="28"/>
        <v>0</v>
      </c>
    </row>
    <row r="73" spans="1:56" ht="17.25" customHeight="1" x14ac:dyDescent="0.2">
      <c r="A73" s="6" t="s">
        <v>98</v>
      </c>
      <c r="B73" s="34"/>
      <c r="C73" s="39">
        <v>7</v>
      </c>
      <c r="D73" s="40" t="s">
        <v>19</v>
      </c>
      <c r="E73" s="31">
        <v>0</v>
      </c>
      <c r="F73" s="31">
        <v>0</v>
      </c>
      <c r="G73" s="31">
        <v>0</v>
      </c>
      <c r="H73" s="41">
        <f t="shared" si="0"/>
        <v>0</v>
      </c>
      <c r="I73" s="31">
        <v>0</v>
      </c>
      <c r="J73" s="31">
        <v>0</v>
      </c>
      <c r="K73" s="31">
        <v>0</v>
      </c>
      <c r="L73" s="37">
        <f t="shared" si="1"/>
        <v>0</v>
      </c>
      <c r="M73" s="31">
        <v>0</v>
      </c>
      <c r="N73" s="31">
        <v>0</v>
      </c>
      <c r="O73" s="31">
        <v>0</v>
      </c>
      <c r="P73" s="38">
        <f t="shared" si="3"/>
        <v>0</v>
      </c>
      <c r="Q73" s="31">
        <v>0</v>
      </c>
      <c r="R73" s="31">
        <v>0</v>
      </c>
      <c r="S73" s="31">
        <v>0</v>
      </c>
      <c r="T73" s="37">
        <f t="shared" si="4"/>
        <v>0</v>
      </c>
      <c r="U73" s="31">
        <v>0</v>
      </c>
      <c r="V73" s="31">
        <v>0</v>
      </c>
      <c r="W73" s="31">
        <v>0</v>
      </c>
      <c r="X73" s="42">
        <f t="shared" si="8"/>
        <v>0</v>
      </c>
      <c r="Y73" s="31">
        <v>0</v>
      </c>
      <c r="Z73" s="31">
        <v>0</v>
      </c>
      <c r="AA73" s="31">
        <v>0</v>
      </c>
      <c r="AB73" s="37">
        <f t="shared" si="9"/>
        <v>0</v>
      </c>
      <c r="AC73" s="31">
        <v>0</v>
      </c>
      <c r="AD73" s="31">
        <v>0</v>
      </c>
      <c r="AE73" s="31">
        <v>0</v>
      </c>
      <c r="AF73" s="42">
        <f t="shared" si="13"/>
        <v>0</v>
      </c>
      <c r="AG73" s="31">
        <v>0</v>
      </c>
      <c r="AH73" s="31">
        <v>0</v>
      </c>
      <c r="AI73" s="31">
        <v>0</v>
      </c>
      <c r="AJ73" s="37">
        <f t="shared" si="14"/>
        <v>0</v>
      </c>
      <c r="AK73" s="31">
        <v>0</v>
      </c>
      <c r="AL73" s="31">
        <v>0</v>
      </c>
      <c r="AM73" s="31">
        <v>0</v>
      </c>
      <c r="AN73" s="42">
        <f t="shared" si="18"/>
        <v>0</v>
      </c>
      <c r="AO73" s="31">
        <v>0</v>
      </c>
      <c r="AP73" s="31">
        <v>0</v>
      </c>
      <c r="AQ73" s="31">
        <v>0</v>
      </c>
      <c r="AR73" s="37">
        <f t="shared" si="19"/>
        <v>0</v>
      </c>
      <c r="AS73" s="31">
        <v>0</v>
      </c>
      <c r="AT73" s="31">
        <v>0</v>
      </c>
      <c r="AU73" s="31">
        <v>0</v>
      </c>
      <c r="AV73" s="42">
        <f t="shared" si="23"/>
        <v>0</v>
      </c>
      <c r="AW73" s="31">
        <v>0</v>
      </c>
      <c r="AX73" s="31">
        <v>0</v>
      </c>
      <c r="AY73" s="31">
        <v>0</v>
      </c>
      <c r="AZ73" s="37">
        <f t="shared" si="24"/>
        <v>0</v>
      </c>
      <c r="BA73" s="31">
        <v>0</v>
      </c>
      <c r="BB73" s="31">
        <v>0</v>
      </c>
      <c r="BC73" s="31">
        <v>0</v>
      </c>
      <c r="BD73" s="42">
        <f t="shared" si="28"/>
        <v>0</v>
      </c>
    </row>
    <row r="74" spans="1:56" ht="17.25" customHeight="1" x14ac:dyDescent="0.2">
      <c r="A74" s="6" t="s">
        <v>99</v>
      </c>
      <c r="B74" s="34"/>
      <c r="C74" s="39">
        <v>8</v>
      </c>
      <c r="D74" s="40" t="s">
        <v>20</v>
      </c>
      <c r="E74" s="31">
        <v>0</v>
      </c>
      <c r="F74" s="31">
        <v>0</v>
      </c>
      <c r="G74" s="31">
        <v>0</v>
      </c>
      <c r="H74" s="41">
        <f t="shared" ref="H74:H137" si="125">+G74+F74+E74</f>
        <v>0</v>
      </c>
      <c r="I74" s="31">
        <v>0</v>
      </c>
      <c r="J74" s="31">
        <v>0</v>
      </c>
      <c r="K74" s="31">
        <v>0</v>
      </c>
      <c r="L74" s="37">
        <f t="shared" ref="L74:L137" si="126">+K74+J74+I74</f>
        <v>0</v>
      </c>
      <c r="M74" s="31">
        <f t="shared" ref="M74:O79" si="127">+I74+E74</f>
        <v>0</v>
      </c>
      <c r="N74" s="31">
        <f t="shared" si="127"/>
        <v>0</v>
      </c>
      <c r="O74" s="31">
        <f t="shared" si="127"/>
        <v>0</v>
      </c>
      <c r="P74" s="37">
        <f t="shared" ref="P74:P137" si="128">+O74+N74+M74</f>
        <v>0</v>
      </c>
      <c r="Q74" s="31">
        <v>0</v>
      </c>
      <c r="R74" s="31">
        <v>0</v>
      </c>
      <c r="S74" s="31">
        <v>0</v>
      </c>
      <c r="T74" s="37">
        <f t="shared" ref="T74:T98" si="129">+S74+R74+Q74</f>
        <v>0</v>
      </c>
      <c r="U74" s="31">
        <f t="shared" ref="U74:U79" si="130">+Q74+M74</f>
        <v>0</v>
      </c>
      <c r="V74" s="31">
        <f t="shared" ref="V74:V79" si="131">+R74+N74</f>
        <v>0</v>
      </c>
      <c r="W74" s="31">
        <f t="shared" ref="W74:W79" si="132">+S74+O74</f>
        <v>0</v>
      </c>
      <c r="X74" s="41">
        <f t="shared" ref="X74:X89" si="133">+W74+V74+U74</f>
        <v>0</v>
      </c>
      <c r="Y74" s="31">
        <v>0</v>
      </c>
      <c r="Z74" s="31">
        <v>0</v>
      </c>
      <c r="AA74" s="31">
        <v>0</v>
      </c>
      <c r="AB74" s="37">
        <f t="shared" ref="AB74:AB137" si="134">+AA74+Z74+Y74</f>
        <v>0</v>
      </c>
      <c r="AC74" s="31">
        <f t="shared" ref="AC74:AC79" si="135">+Y74+U74</f>
        <v>0</v>
      </c>
      <c r="AD74" s="31">
        <f t="shared" ref="AD74:AD79" si="136">+Z74+V74</f>
        <v>0</v>
      </c>
      <c r="AE74" s="31">
        <f t="shared" ref="AE74:AE79" si="137">+AA74+W74</f>
        <v>0</v>
      </c>
      <c r="AF74" s="41">
        <f t="shared" ref="AF74:AF137" si="138">+AE74+AD74+AC74</f>
        <v>0</v>
      </c>
      <c r="AG74" s="31">
        <v>0</v>
      </c>
      <c r="AH74" s="31">
        <v>0</v>
      </c>
      <c r="AI74" s="31">
        <v>0</v>
      </c>
      <c r="AJ74" s="37">
        <f t="shared" ref="AJ74:AJ137" si="139">+AI74+AH74+AG74</f>
        <v>0</v>
      </c>
      <c r="AK74" s="31">
        <f t="shared" ref="AK74:AK79" si="140">+AG74+AC74</f>
        <v>0</v>
      </c>
      <c r="AL74" s="31">
        <f t="shared" ref="AL74:AL79" si="141">+AH74+AD74</f>
        <v>0</v>
      </c>
      <c r="AM74" s="31">
        <f t="shared" ref="AM74:AM79" si="142">+AI74+AE74</f>
        <v>0</v>
      </c>
      <c r="AN74" s="41">
        <f t="shared" ref="AN74:AN137" si="143">+AM74+AL74+AK74</f>
        <v>0</v>
      </c>
      <c r="AO74" s="31">
        <v>0</v>
      </c>
      <c r="AP74" s="31">
        <v>0</v>
      </c>
      <c r="AQ74" s="31">
        <v>0</v>
      </c>
      <c r="AR74" s="37">
        <f t="shared" ref="AR74:AR137" si="144">+AQ74+AP74+AO74</f>
        <v>0</v>
      </c>
      <c r="AS74" s="31">
        <f t="shared" ref="AS74:AS79" si="145">+AO74+AK74</f>
        <v>0</v>
      </c>
      <c r="AT74" s="31">
        <f t="shared" ref="AT74:AT79" si="146">+AP74+AL74</f>
        <v>0</v>
      </c>
      <c r="AU74" s="31">
        <f t="shared" ref="AU74:AU79" si="147">+AQ74+AM74</f>
        <v>0</v>
      </c>
      <c r="AV74" s="41">
        <f t="shared" ref="AV74:AV137" si="148">+AU74+AT74+AS74</f>
        <v>0</v>
      </c>
      <c r="AW74" s="31">
        <v>0</v>
      </c>
      <c r="AX74" s="31">
        <v>0</v>
      </c>
      <c r="AY74" s="31">
        <v>0</v>
      </c>
      <c r="AZ74" s="37">
        <f t="shared" ref="AZ74:AZ137" si="149">+AY74+AX74+AW74</f>
        <v>0</v>
      </c>
      <c r="BA74" s="31">
        <f t="shared" ref="BA74:BA79" si="150">+AW74+AS74</f>
        <v>0</v>
      </c>
      <c r="BB74" s="31">
        <f t="shared" ref="BB74:BB79" si="151">+AX74+AT74</f>
        <v>0</v>
      </c>
      <c r="BC74" s="31">
        <f t="shared" ref="BC74:BC79" si="152">+AY74+AU74</f>
        <v>0</v>
      </c>
      <c r="BD74" s="41">
        <f t="shared" ref="BD74:BD137" si="153">+BC74+BB74+BA74</f>
        <v>0</v>
      </c>
    </row>
    <row r="75" spans="1:56" ht="17.25" customHeight="1" x14ac:dyDescent="0.2">
      <c r="A75" s="22"/>
      <c r="B75" s="53">
        <v>8</v>
      </c>
      <c r="C75" s="54" t="s">
        <v>29</v>
      </c>
      <c r="D75" s="55"/>
      <c r="E75" s="56">
        <f>SUM(E76:E83)</f>
        <v>6135</v>
      </c>
      <c r="F75" s="56">
        <f>SUM(F76:F83)</f>
        <v>63696</v>
      </c>
      <c r="G75" s="56">
        <f>SUM(G76:G83)</f>
        <v>0</v>
      </c>
      <c r="H75" s="107">
        <f t="shared" si="125"/>
        <v>69831</v>
      </c>
      <c r="I75" s="56">
        <f>SUM(I76:I83)</f>
        <v>0</v>
      </c>
      <c r="J75" s="56">
        <f>SUM(J76:J83)</f>
        <v>19224</v>
      </c>
      <c r="K75" s="56">
        <f>SUM(K76:K83)</f>
        <v>0</v>
      </c>
      <c r="L75" s="56">
        <f t="shared" si="126"/>
        <v>19224</v>
      </c>
      <c r="M75" s="26">
        <f t="shared" si="127"/>
        <v>6135</v>
      </c>
      <c r="N75" s="26">
        <f t="shared" si="127"/>
        <v>82920</v>
      </c>
      <c r="O75" s="26">
        <f t="shared" si="127"/>
        <v>0</v>
      </c>
      <c r="P75" s="57">
        <f t="shared" si="128"/>
        <v>89055</v>
      </c>
      <c r="Q75" s="56">
        <f>SUM(Q76:Q83)</f>
        <v>0</v>
      </c>
      <c r="R75" s="56">
        <f>SUM(R76:R83)</f>
        <v>250</v>
      </c>
      <c r="S75" s="56">
        <f>SUM(S76:S83)</f>
        <v>0</v>
      </c>
      <c r="T75" s="56">
        <f t="shared" si="129"/>
        <v>250</v>
      </c>
      <c r="U75" s="26">
        <f t="shared" si="130"/>
        <v>6135</v>
      </c>
      <c r="V75" s="26">
        <f t="shared" si="131"/>
        <v>83170</v>
      </c>
      <c r="W75" s="26">
        <f t="shared" si="132"/>
        <v>0</v>
      </c>
      <c r="X75" s="108">
        <f t="shared" si="133"/>
        <v>89305</v>
      </c>
      <c r="Y75" s="56">
        <f>SUM(Y76:Y83)</f>
        <v>0</v>
      </c>
      <c r="Z75" s="56">
        <f>SUM(Z76:Z83)</f>
        <v>0</v>
      </c>
      <c r="AA75" s="56">
        <f>SUM(AA76:AA83)</f>
        <v>0</v>
      </c>
      <c r="AB75" s="56">
        <f t="shared" si="134"/>
        <v>0</v>
      </c>
      <c r="AC75" s="26">
        <f t="shared" si="135"/>
        <v>6135</v>
      </c>
      <c r="AD75" s="26">
        <f t="shared" si="136"/>
        <v>83170</v>
      </c>
      <c r="AE75" s="26">
        <f t="shared" si="137"/>
        <v>0</v>
      </c>
      <c r="AF75" s="108">
        <f t="shared" si="138"/>
        <v>89305</v>
      </c>
      <c r="AG75" s="56">
        <f>SUM(AG76:AG83)</f>
        <v>0</v>
      </c>
      <c r="AH75" s="56">
        <f>SUM(AH76:AH83)</f>
        <v>0</v>
      </c>
      <c r="AI75" s="56">
        <f>SUM(AI76:AI83)</f>
        <v>0</v>
      </c>
      <c r="AJ75" s="56">
        <f t="shared" si="139"/>
        <v>0</v>
      </c>
      <c r="AK75" s="26">
        <f t="shared" si="140"/>
        <v>6135</v>
      </c>
      <c r="AL75" s="26">
        <f t="shared" si="141"/>
        <v>83170</v>
      </c>
      <c r="AM75" s="26">
        <f t="shared" si="142"/>
        <v>0</v>
      </c>
      <c r="AN75" s="108">
        <f t="shared" si="143"/>
        <v>89305</v>
      </c>
      <c r="AO75" s="56">
        <f>SUM(AO76:AO83)</f>
        <v>0</v>
      </c>
      <c r="AP75" s="56">
        <f>SUM(AP76:AP83)</f>
        <v>-250</v>
      </c>
      <c r="AQ75" s="56">
        <f>SUM(AQ76:AQ83)</f>
        <v>0</v>
      </c>
      <c r="AR75" s="56">
        <f t="shared" si="144"/>
        <v>-250</v>
      </c>
      <c r="AS75" s="26">
        <f t="shared" si="145"/>
        <v>6135</v>
      </c>
      <c r="AT75" s="26">
        <f t="shared" si="146"/>
        <v>82920</v>
      </c>
      <c r="AU75" s="26">
        <f t="shared" si="147"/>
        <v>0</v>
      </c>
      <c r="AV75" s="108">
        <f t="shared" si="148"/>
        <v>89055</v>
      </c>
      <c r="AW75" s="56">
        <f>SUM(AW76:AW83)</f>
        <v>0</v>
      </c>
      <c r="AX75" s="56">
        <f>SUM(AX76:AX83)</f>
        <v>0</v>
      </c>
      <c r="AY75" s="56">
        <f>SUM(AY76:AY83)</f>
        <v>0</v>
      </c>
      <c r="AZ75" s="56">
        <f t="shared" si="149"/>
        <v>0</v>
      </c>
      <c r="BA75" s="26">
        <f t="shared" si="150"/>
        <v>6135</v>
      </c>
      <c r="BB75" s="26">
        <f t="shared" si="151"/>
        <v>82920</v>
      </c>
      <c r="BC75" s="26">
        <f t="shared" si="152"/>
        <v>0</v>
      </c>
      <c r="BD75" s="108">
        <f t="shared" si="153"/>
        <v>89055</v>
      </c>
    </row>
    <row r="76" spans="1:56" ht="17.25" customHeight="1" x14ac:dyDescent="0.2">
      <c r="A76" s="6"/>
      <c r="B76" s="58"/>
      <c r="C76" s="59">
        <v>1</v>
      </c>
      <c r="D76" s="60" t="s">
        <v>11</v>
      </c>
      <c r="E76" s="31">
        <v>0</v>
      </c>
      <c r="F76" s="31">
        <v>0</v>
      </c>
      <c r="G76" s="31">
        <v>0</v>
      </c>
      <c r="H76" s="135">
        <f t="shared" si="125"/>
        <v>0</v>
      </c>
      <c r="I76" s="31"/>
      <c r="J76" s="31"/>
      <c r="K76" s="31"/>
      <c r="L76" s="61">
        <f t="shared" si="126"/>
        <v>0</v>
      </c>
      <c r="M76" s="31">
        <f t="shared" si="127"/>
        <v>0</v>
      </c>
      <c r="N76" s="31">
        <f t="shared" si="127"/>
        <v>0</v>
      </c>
      <c r="O76" s="31">
        <f t="shared" si="127"/>
        <v>0</v>
      </c>
      <c r="P76" s="62">
        <f t="shared" si="128"/>
        <v>0</v>
      </c>
      <c r="Q76" s="31"/>
      <c r="R76" s="31"/>
      <c r="S76" s="31"/>
      <c r="T76" s="61">
        <f t="shared" si="129"/>
        <v>0</v>
      </c>
      <c r="U76" s="31">
        <f t="shared" si="130"/>
        <v>0</v>
      </c>
      <c r="V76" s="31">
        <f t="shared" si="131"/>
        <v>0</v>
      </c>
      <c r="W76" s="31">
        <f t="shared" si="132"/>
        <v>0</v>
      </c>
      <c r="X76" s="262">
        <f t="shared" si="133"/>
        <v>0</v>
      </c>
      <c r="Y76" s="31"/>
      <c r="Z76" s="31"/>
      <c r="AA76" s="31"/>
      <c r="AB76" s="61">
        <f t="shared" si="134"/>
        <v>0</v>
      </c>
      <c r="AC76" s="31">
        <f t="shared" si="135"/>
        <v>0</v>
      </c>
      <c r="AD76" s="31">
        <f t="shared" si="136"/>
        <v>0</v>
      </c>
      <c r="AE76" s="31">
        <f t="shared" si="137"/>
        <v>0</v>
      </c>
      <c r="AF76" s="262">
        <f t="shared" si="138"/>
        <v>0</v>
      </c>
      <c r="AG76" s="31"/>
      <c r="AH76" s="31"/>
      <c r="AI76" s="31"/>
      <c r="AJ76" s="61">
        <f t="shared" si="139"/>
        <v>0</v>
      </c>
      <c r="AK76" s="31">
        <f t="shared" si="140"/>
        <v>0</v>
      </c>
      <c r="AL76" s="31">
        <f t="shared" si="141"/>
        <v>0</v>
      </c>
      <c r="AM76" s="31">
        <f t="shared" si="142"/>
        <v>0</v>
      </c>
      <c r="AN76" s="262">
        <f t="shared" si="143"/>
        <v>0</v>
      </c>
      <c r="AO76" s="31">
        <v>0</v>
      </c>
      <c r="AP76" s="31">
        <v>0</v>
      </c>
      <c r="AQ76" s="31">
        <v>0</v>
      </c>
      <c r="AR76" s="61">
        <f t="shared" si="144"/>
        <v>0</v>
      </c>
      <c r="AS76" s="31">
        <f t="shared" si="145"/>
        <v>0</v>
      </c>
      <c r="AT76" s="31">
        <f t="shared" si="146"/>
        <v>0</v>
      </c>
      <c r="AU76" s="31">
        <f t="shared" si="147"/>
        <v>0</v>
      </c>
      <c r="AV76" s="262">
        <f t="shared" si="148"/>
        <v>0</v>
      </c>
      <c r="AW76" s="31">
        <v>0</v>
      </c>
      <c r="AX76" s="31">
        <v>0</v>
      </c>
      <c r="AY76" s="31">
        <v>0</v>
      </c>
      <c r="AZ76" s="61">
        <f t="shared" si="149"/>
        <v>0</v>
      </c>
      <c r="BA76" s="31">
        <f t="shared" si="150"/>
        <v>0</v>
      </c>
      <c r="BB76" s="31">
        <f t="shared" si="151"/>
        <v>0</v>
      </c>
      <c r="BC76" s="31">
        <f t="shared" si="152"/>
        <v>0</v>
      </c>
      <c r="BD76" s="262">
        <f t="shared" si="153"/>
        <v>0</v>
      </c>
    </row>
    <row r="77" spans="1:56" ht="30" x14ac:dyDescent="0.2">
      <c r="A77" s="6"/>
      <c r="B77" s="34"/>
      <c r="C77" s="35">
        <v>2</v>
      </c>
      <c r="D77" s="36" t="s">
        <v>12</v>
      </c>
      <c r="E77" s="31">
        <v>0</v>
      </c>
      <c r="F77" s="31">
        <v>0</v>
      </c>
      <c r="G77" s="31">
        <v>0</v>
      </c>
      <c r="H77" s="41">
        <f t="shared" si="125"/>
        <v>0</v>
      </c>
      <c r="I77" s="31"/>
      <c r="J77" s="31"/>
      <c r="K77" s="31"/>
      <c r="L77" s="37">
        <f t="shared" si="126"/>
        <v>0</v>
      </c>
      <c r="M77" s="31">
        <f t="shared" si="127"/>
        <v>0</v>
      </c>
      <c r="N77" s="31">
        <f t="shared" si="127"/>
        <v>0</v>
      </c>
      <c r="O77" s="31">
        <f t="shared" si="127"/>
        <v>0</v>
      </c>
      <c r="P77" s="38">
        <f t="shared" si="128"/>
        <v>0</v>
      </c>
      <c r="Q77" s="31"/>
      <c r="R77" s="31"/>
      <c r="S77" s="31"/>
      <c r="T77" s="37">
        <f t="shared" si="129"/>
        <v>0</v>
      </c>
      <c r="U77" s="31">
        <f t="shared" si="130"/>
        <v>0</v>
      </c>
      <c r="V77" s="31">
        <f t="shared" si="131"/>
        <v>0</v>
      </c>
      <c r="W77" s="31">
        <f t="shared" si="132"/>
        <v>0</v>
      </c>
      <c r="X77" s="42">
        <f t="shared" si="133"/>
        <v>0</v>
      </c>
      <c r="Y77" s="31"/>
      <c r="Z77" s="31"/>
      <c r="AA77" s="31"/>
      <c r="AB77" s="37">
        <f t="shared" si="134"/>
        <v>0</v>
      </c>
      <c r="AC77" s="31">
        <f t="shared" si="135"/>
        <v>0</v>
      </c>
      <c r="AD77" s="31">
        <f t="shared" si="136"/>
        <v>0</v>
      </c>
      <c r="AE77" s="31">
        <f t="shared" si="137"/>
        <v>0</v>
      </c>
      <c r="AF77" s="42">
        <f t="shared" si="138"/>
        <v>0</v>
      </c>
      <c r="AG77" s="31"/>
      <c r="AH77" s="31"/>
      <c r="AI77" s="31"/>
      <c r="AJ77" s="37">
        <f t="shared" si="139"/>
        <v>0</v>
      </c>
      <c r="AK77" s="31">
        <f t="shared" si="140"/>
        <v>0</v>
      </c>
      <c r="AL77" s="31">
        <f t="shared" si="141"/>
        <v>0</v>
      </c>
      <c r="AM77" s="31">
        <f t="shared" si="142"/>
        <v>0</v>
      </c>
      <c r="AN77" s="42">
        <f t="shared" si="143"/>
        <v>0</v>
      </c>
      <c r="AO77" s="31">
        <v>0</v>
      </c>
      <c r="AP77" s="31">
        <v>0</v>
      </c>
      <c r="AQ77" s="31">
        <v>0</v>
      </c>
      <c r="AR77" s="37">
        <f t="shared" si="144"/>
        <v>0</v>
      </c>
      <c r="AS77" s="31">
        <f t="shared" si="145"/>
        <v>0</v>
      </c>
      <c r="AT77" s="31">
        <f t="shared" si="146"/>
        <v>0</v>
      </c>
      <c r="AU77" s="31">
        <f t="shared" si="147"/>
        <v>0</v>
      </c>
      <c r="AV77" s="42">
        <f t="shared" si="148"/>
        <v>0</v>
      </c>
      <c r="AW77" s="31">
        <v>0</v>
      </c>
      <c r="AX77" s="31">
        <v>0</v>
      </c>
      <c r="AY77" s="31">
        <v>0</v>
      </c>
      <c r="AZ77" s="37">
        <f t="shared" si="149"/>
        <v>0</v>
      </c>
      <c r="BA77" s="31">
        <f t="shared" si="150"/>
        <v>0</v>
      </c>
      <c r="BB77" s="31">
        <f t="shared" si="151"/>
        <v>0</v>
      </c>
      <c r="BC77" s="31">
        <f t="shared" si="152"/>
        <v>0</v>
      </c>
      <c r="BD77" s="42">
        <f t="shared" si="153"/>
        <v>0</v>
      </c>
    </row>
    <row r="78" spans="1:56" ht="17.25" customHeight="1" x14ac:dyDescent="0.2">
      <c r="A78" s="6"/>
      <c r="B78" s="34"/>
      <c r="C78" s="39">
        <v>3</v>
      </c>
      <c r="D78" s="40" t="s">
        <v>13</v>
      </c>
      <c r="E78" s="31">
        <v>6135</v>
      </c>
      <c r="F78" s="31">
        <v>11652</v>
      </c>
      <c r="G78" s="31">
        <v>0</v>
      </c>
      <c r="H78" s="41">
        <f t="shared" si="125"/>
        <v>17787</v>
      </c>
      <c r="I78" s="31"/>
      <c r="J78" s="31"/>
      <c r="K78" s="31"/>
      <c r="L78" s="37">
        <f t="shared" si="126"/>
        <v>0</v>
      </c>
      <c r="M78" s="31">
        <f t="shared" si="127"/>
        <v>6135</v>
      </c>
      <c r="N78" s="31">
        <f t="shared" si="127"/>
        <v>11652</v>
      </c>
      <c r="O78" s="31">
        <f t="shared" si="127"/>
        <v>0</v>
      </c>
      <c r="P78" s="38">
        <f t="shared" si="128"/>
        <v>17787</v>
      </c>
      <c r="Q78" s="31"/>
      <c r="R78" s="31"/>
      <c r="S78" s="31"/>
      <c r="T78" s="37">
        <f t="shared" si="129"/>
        <v>0</v>
      </c>
      <c r="U78" s="31">
        <f t="shared" si="130"/>
        <v>6135</v>
      </c>
      <c r="V78" s="31">
        <f t="shared" si="131"/>
        <v>11652</v>
      </c>
      <c r="W78" s="31">
        <f t="shared" si="132"/>
        <v>0</v>
      </c>
      <c r="X78" s="42">
        <f t="shared" si="133"/>
        <v>17787</v>
      </c>
      <c r="Y78" s="31"/>
      <c r="Z78" s="31"/>
      <c r="AA78" s="31"/>
      <c r="AB78" s="37">
        <f t="shared" si="134"/>
        <v>0</v>
      </c>
      <c r="AC78" s="31">
        <f t="shared" si="135"/>
        <v>6135</v>
      </c>
      <c r="AD78" s="31">
        <f t="shared" si="136"/>
        <v>11652</v>
      </c>
      <c r="AE78" s="31">
        <f t="shared" si="137"/>
        <v>0</v>
      </c>
      <c r="AF78" s="42">
        <f t="shared" si="138"/>
        <v>17787</v>
      </c>
      <c r="AG78" s="31"/>
      <c r="AH78" s="31"/>
      <c r="AI78" s="31"/>
      <c r="AJ78" s="37">
        <f t="shared" si="139"/>
        <v>0</v>
      </c>
      <c r="AK78" s="31">
        <f t="shared" si="140"/>
        <v>6135</v>
      </c>
      <c r="AL78" s="31">
        <f t="shared" si="141"/>
        <v>11652</v>
      </c>
      <c r="AM78" s="31">
        <f t="shared" si="142"/>
        <v>0</v>
      </c>
      <c r="AN78" s="42">
        <f t="shared" si="143"/>
        <v>17787</v>
      </c>
      <c r="AO78" s="31">
        <v>0</v>
      </c>
      <c r="AP78" s="31">
        <v>0</v>
      </c>
      <c r="AQ78" s="31">
        <v>0</v>
      </c>
      <c r="AR78" s="37">
        <f t="shared" si="144"/>
        <v>0</v>
      </c>
      <c r="AS78" s="31">
        <f t="shared" si="145"/>
        <v>6135</v>
      </c>
      <c r="AT78" s="31">
        <f t="shared" si="146"/>
        <v>11652</v>
      </c>
      <c r="AU78" s="31">
        <f t="shared" si="147"/>
        <v>0</v>
      </c>
      <c r="AV78" s="42">
        <f t="shared" si="148"/>
        <v>17787</v>
      </c>
      <c r="AW78" s="31">
        <v>0</v>
      </c>
      <c r="AX78" s="31">
        <v>0</v>
      </c>
      <c r="AY78" s="31">
        <v>0</v>
      </c>
      <c r="AZ78" s="37">
        <f t="shared" si="149"/>
        <v>0</v>
      </c>
      <c r="BA78" s="31">
        <f t="shared" si="150"/>
        <v>6135</v>
      </c>
      <c r="BB78" s="31">
        <f t="shared" si="151"/>
        <v>11652</v>
      </c>
      <c r="BC78" s="31">
        <f t="shared" si="152"/>
        <v>0</v>
      </c>
      <c r="BD78" s="42">
        <f t="shared" si="153"/>
        <v>17787</v>
      </c>
    </row>
    <row r="79" spans="1:56" ht="17.25" customHeight="1" x14ac:dyDescent="0.2">
      <c r="A79" s="6"/>
      <c r="B79" s="34"/>
      <c r="C79" s="39">
        <v>4</v>
      </c>
      <c r="D79" s="40" t="s">
        <v>14</v>
      </c>
      <c r="E79" s="31">
        <v>0</v>
      </c>
      <c r="F79" s="31">
        <v>0</v>
      </c>
      <c r="G79" s="31">
        <v>0</v>
      </c>
      <c r="H79" s="41">
        <f t="shared" si="125"/>
        <v>0</v>
      </c>
      <c r="I79" s="31"/>
      <c r="J79" s="31"/>
      <c r="K79" s="31"/>
      <c r="L79" s="37">
        <f t="shared" si="126"/>
        <v>0</v>
      </c>
      <c r="M79" s="31">
        <f t="shared" si="127"/>
        <v>0</v>
      </c>
      <c r="N79" s="31">
        <f t="shared" si="127"/>
        <v>0</v>
      </c>
      <c r="O79" s="31">
        <f t="shared" si="127"/>
        <v>0</v>
      </c>
      <c r="P79" s="38">
        <f t="shared" si="128"/>
        <v>0</v>
      </c>
      <c r="Q79" s="31"/>
      <c r="R79" s="31"/>
      <c r="S79" s="31"/>
      <c r="T79" s="37">
        <f t="shared" si="129"/>
        <v>0</v>
      </c>
      <c r="U79" s="31">
        <f t="shared" si="130"/>
        <v>0</v>
      </c>
      <c r="V79" s="31">
        <f t="shared" si="131"/>
        <v>0</v>
      </c>
      <c r="W79" s="31">
        <f t="shared" si="132"/>
        <v>0</v>
      </c>
      <c r="X79" s="42">
        <f t="shared" si="133"/>
        <v>0</v>
      </c>
      <c r="Y79" s="31"/>
      <c r="Z79" s="31"/>
      <c r="AA79" s="31"/>
      <c r="AB79" s="37">
        <f t="shared" si="134"/>
        <v>0</v>
      </c>
      <c r="AC79" s="31">
        <f t="shared" si="135"/>
        <v>0</v>
      </c>
      <c r="AD79" s="31">
        <f t="shared" si="136"/>
        <v>0</v>
      </c>
      <c r="AE79" s="31">
        <f t="shared" si="137"/>
        <v>0</v>
      </c>
      <c r="AF79" s="42">
        <f t="shared" si="138"/>
        <v>0</v>
      </c>
      <c r="AG79" s="31"/>
      <c r="AH79" s="31"/>
      <c r="AI79" s="31"/>
      <c r="AJ79" s="37">
        <f t="shared" si="139"/>
        <v>0</v>
      </c>
      <c r="AK79" s="31">
        <f t="shared" si="140"/>
        <v>0</v>
      </c>
      <c r="AL79" s="31">
        <f t="shared" si="141"/>
        <v>0</v>
      </c>
      <c r="AM79" s="31">
        <f t="shared" si="142"/>
        <v>0</v>
      </c>
      <c r="AN79" s="42">
        <f t="shared" si="143"/>
        <v>0</v>
      </c>
      <c r="AO79" s="31">
        <v>0</v>
      </c>
      <c r="AP79" s="31">
        <v>0</v>
      </c>
      <c r="AQ79" s="31">
        <v>0</v>
      </c>
      <c r="AR79" s="37">
        <f t="shared" si="144"/>
        <v>0</v>
      </c>
      <c r="AS79" s="31">
        <f t="shared" si="145"/>
        <v>0</v>
      </c>
      <c r="AT79" s="31">
        <f t="shared" si="146"/>
        <v>0</v>
      </c>
      <c r="AU79" s="31">
        <f t="shared" si="147"/>
        <v>0</v>
      </c>
      <c r="AV79" s="42">
        <f t="shared" si="148"/>
        <v>0</v>
      </c>
      <c r="AW79" s="31">
        <v>0</v>
      </c>
      <c r="AX79" s="31">
        <v>0</v>
      </c>
      <c r="AY79" s="31">
        <v>0</v>
      </c>
      <c r="AZ79" s="37">
        <f t="shared" si="149"/>
        <v>0</v>
      </c>
      <c r="BA79" s="31">
        <f t="shared" si="150"/>
        <v>0</v>
      </c>
      <c r="BB79" s="31">
        <f t="shared" si="151"/>
        <v>0</v>
      </c>
      <c r="BC79" s="31">
        <f t="shared" si="152"/>
        <v>0</v>
      </c>
      <c r="BD79" s="42">
        <f t="shared" si="153"/>
        <v>0</v>
      </c>
    </row>
    <row r="80" spans="1:56" ht="17.25" customHeight="1" x14ac:dyDescent="0.2">
      <c r="A80" s="6" t="s">
        <v>96</v>
      </c>
      <c r="B80" s="34"/>
      <c r="C80" s="39">
        <v>5</v>
      </c>
      <c r="D80" s="40" t="s">
        <v>15</v>
      </c>
      <c r="E80" s="31">
        <v>0</v>
      </c>
      <c r="F80" s="31">
        <v>44044</v>
      </c>
      <c r="G80" s="31">
        <v>0</v>
      </c>
      <c r="H80" s="41">
        <f t="shared" si="125"/>
        <v>44044</v>
      </c>
      <c r="I80" s="31">
        <v>0</v>
      </c>
      <c r="J80" s="31">
        <v>7224</v>
      </c>
      <c r="K80" s="31">
        <v>0</v>
      </c>
      <c r="L80" s="41">
        <f t="shared" si="126"/>
        <v>7224</v>
      </c>
      <c r="M80" s="31">
        <v>0</v>
      </c>
      <c r="N80" s="31">
        <v>51268</v>
      </c>
      <c r="O80" s="31">
        <v>0</v>
      </c>
      <c r="P80" s="42">
        <f t="shared" si="128"/>
        <v>51268</v>
      </c>
      <c r="Q80" s="31">
        <v>0</v>
      </c>
      <c r="R80" s="31">
        <v>250</v>
      </c>
      <c r="S80" s="31">
        <v>0</v>
      </c>
      <c r="T80" s="41">
        <f t="shared" si="129"/>
        <v>250</v>
      </c>
      <c r="U80" s="31">
        <v>0</v>
      </c>
      <c r="V80" s="31">
        <v>51518</v>
      </c>
      <c r="W80" s="31">
        <v>0</v>
      </c>
      <c r="X80" s="42">
        <f t="shared" si="133"/>
        <v>51518</v>
      </c>
      <c r="Y80" s="31">
        <v>0</v>
      </c>
      <c r="Z80" s="31">
        <v>0</v>
      </c>
      <c r="AA80" s="31">
        <v>0</v>
      </c>
      <c r="AB80" s="41">
        <f t="shared" si="134"/>
        <v>0</v>
      </c>
      <c r="AC80" s="31">
        <v>0</v>
      </c>
      <c r="AD80" s="31">
        <v>51518</v>
      </c>
      <c r="AE80" s="31">
        <v>0</v>
      </c>
      <c r="AF80" s="42">
        <f t="shared" si="138"/>
        <v>51518</v>
      </c>
      <c r="AG80" s="31">
        <v>0</v>
      </c>
      <c r="AH80" s="31">
        <v>7000</v>
      </c>
      <c r="AI80" s="31">
        <v>0</v>
      </c>
      <c r="AJ80" s="42">
        <f t="shared" si="139"/>
        <v>7000</v>
      </c>
      <c r="AK80" s="31">
        <v>0</v>
      </c>
      <c r="AL80" s="31">
        <v>58518</v>
      </c>
      <c r="AM80" s="31">
        <v>0</v>
      </c>
      <c r="AN80" s="42">
        <f t="shared" si="143"/>
        <v>58518</v>
      </c>
      <c r="AO80" s="31">
        <v>0</v>
      </c>
      <c r="AP80" s="31">
        <v>-250</v>
      </c>
      <c r="AQ80" s="31">
        <v>0</v>
      </c>
      <c r="AR80" s="42">
        <f t="shared" si="144"/>
        <v>-250</v>
      </c>
      <c r="AS80" s="31">
        <v>0</v>
      </c>
      <c r="AT80" s="31">
        <v>58268</v>
      </c>
      <c r="AU80" s="31">
        <v>0</v>
      </c>
      <c r="AV80" s="42">
        <f t="shared" si="148"/>
        <v>58268</v>
      </c>
      <c r="AW80" s="31">
        <v>0</v>
      </c>
      <c r="AX80" s="31">
        <v>0</v>
      </c>
      <c r="AY80" s="31">
        <v>0</v>
      </c>
      <c r="AZ80" s="42">
        <f t="shared" si="149"/>
        <v>0</v>
      </c>
      <c r="BA80" s="31">
        <v>0</v>
      </c>
      <c r="BB80" s="31">
        <v>58268</v>
      </c>
      <c r="BC80" s="31">
        <v>0</v>
      </c>
      <c r="BD80" s="42">
        <f t="shared" si="153"/>
        <v>58268</v>
      </c>
    </row>
    <row r="81" spans="1:56" ht="17.25" customHeight="1" x14ac:dyDescent="0.2">
      <c r="A81" s="6" t="s">
        <v>97</v>
      </c>
      <c r="B81" s="28"/>
      <c r="C81" s="29">
        <v>6</v>
      </c>
      <c r="D81" s="30" t="s">
        <v>17</v>
      </c>
      <c r="E81" s="31">
        <v>0</v>
      </c>
      <c r="F81" s="31">
        <v>8000</v>
      </c>
      <c r="G81" s="31">
        <v>0</v>
      </c>
      <c r="H81" s="102">
        <f t="shared" si="125"/>
        <v>8000</v>
      </c>
      <c r="I81" s="31">
        <v>0</v>
      </c>
      <c r="J81" s="31">
        <v>12000</v>
      </c>
      <c r="K81" s="31">
        <v>0</v>
      </c>
      <c r="L81" s="31">
        <f t="shared" si="126"/>
        <v>12000</v>
      </c>
      <c r="M81" s="31">
        <v>0</v>
      </c>
      <c r="N81" s="31">
        <v>20000</v>
      </c>
      <c r="O81" s="31">
        <v>0</v>
      </c>
      <c r="P81" s="32">
        <f t="shared" si="128"/>
        <v>20000</v>
      </c>
      <c r="Q81" s="31">
        <v>0</v>
      </c>
      <c r="R81" s="31">
        <v>0</v>
      </c>
      <c r="S81" s="31">
        <v>0</v>
      </c>
      <c r="T81" s="31">
        <f t="shared" si="129"/>
        <v>0</v>
      </c>
      <c r="U81" s="31">
        <v>0</v>
      </c>
      <c r="V81" s="31">
        <v>20000</v>
      </c>
      <c r="W81" s="31">
        <v>0</v>
      </c>
      <c r="X81" s="103">
        <f t="shared" si="133"/>
        <v>20000</v>
      </c>
      <c r="Y81" s="31">
        <v>0</v>
      </c>
      <c r="Z81" s="31">
        <v>0</v>
      </c>
      <c r="AA81" s="31">
        <v>0</v>
      </c>
      <c r="AB81" s="31">
        <f t="shared" si="134"/>
        <v>0</v>
      </c>
      <c r="AC81" s="31">
        <v>0</v>
      </c>
      <c r="AD81" s="31">
        <v>20000</v>
      </c>
      <c r="AE81" s="31">
        <v>0</v>
      </c>
      <c r="AF81" s="103">
        <f t="shared" si="138"/>
        <v>20000</v>
      </c>
      <c r="AG81" s="31">
        <v>0</v>
      </c>
      <c r="AH81" s="31">
        <v>-7000</v>
      </c>
      <c r="AI81" s="31">
        <v>0</v>
      </c>
      <c r="AJ81" s="31">
        <f t="shared" si="139"/>
        <v>-7000</v>
      </c>
      <c r="AK81" s="31">
        <v>0</v>
      </c>
      <c r="AL81" s="31">
        <v>13000</v>
      </c>
      <c r="AM81" s="31">
        <v>0</v>
      </c>
      <c r="AN81" s="103">
        <f t="shared" si="143"/>
        <v>13000</v>
      </c>
      <c r="AO81" s="31">
        <v>0</v>
      </c>
      <c r="AP81" s="31">
        <v>0</v>
      </c>
      <c r="AQ81" s="31">
        <v>0</v>
      </c>
      <c r="AR81" s="31">
        <f t="shared" si="144"/>
        <v>0</v>
      </c>
      <c r="AS81" s="31">
        <v>0</v>
      </c>
      <c r="AT81" s="31">
        <v>13000</v>
      </c>
      <c r="AU81" s="31">
        <v>0</v>
      </c>
      <c r="AV81" s="103">
        <f t="shared" si="148"/>
        <v>13000</v>
      </c>
      <c r="AW81" s="31">
        <v>0</v>
      </c>
      <c r="AX81" s="31">
        <v>0</v>
      </c>
      <c r="AY81" s="31">
        <v>0</v>
      </c>
      <c r="AZ81" s="31">
        <f t="shared" si="149"/>
        <v>0</v>
      </c>
      <c r="BA81" s="31">
        <v>0</v>
      </c>
      <c r="BB81" s="31">
        <v>13000</v>
      </c>
      <c r="BC81" s="31">
        <v>0</v>
      </c>
      <c r="BD81" s="103">
        <f t="shared" si="153"/>
        <v>13000</v>
      </c>
    </row>
    <row r="82" spans="1:56" ht="17.25" customHeight="1" x14ac:dyDescent="0.2">
      <c r="A82" s="6" t="s">
        <v>98</v>
      </c>
      <c r="B82" s="34"/>
      <c r="C82" s="39">
        <v>7</v>
      </c>
      <c r="D82" s="40" t="s">
        <v>19</v>
      </c>
      <c r="E82" s="31">
        <v>0</v>
      </c>
      <c r="F82" s="31">
        <v>0</v>
      </c>
      <c r="G82" s="31">
        <v>0</v>
      </c>
      <c r="H82" s="41">
        <f t="shared" si="125"/>
        <v>0</v>
      </c>
      <c r="I82" s="31">
        <v>0</v>
      </c>
      <c r="J82" s="31">
        <v>0</v>
      </c>
      <c r="K82" s="31">
        <v>0</v>
      </c>
      <c r="L82" s="37">
        <f t="shared" si="126"/>
        <v>0</v>
      </c>
      <c r="M82" s="31">
        <v>0</v>
      </c>
      <c r="N82" s="31">
        <v>0</v>
      </c>
      <c r="O82" s="31">
        <v>0</v>
      </c>
      <c r="P82" s="37">
        <f t="shared" si="128"/>
        <v>0</v>
      </c>
      <c r="Q82" s="31">
        <v>0</v>
      </c>
      <c r="R82" s="31">
        <v>0</v>
      </c>
      <c r="S82" s="31">
        <v>0</v>
      </c>
      <c r="T82" s="37">
        <f t="shared" si="129"/>
        <v>0</v>
      </c>
      <c r="U82" s="31">
        <v>0</v>
      </c>
      <c r="V82" s="31">
        <v>0</v>
      </c>
      <c r="W82" s="31">
        <v>0</v>
      </c>
      <c r="X82" s="41">
        <f t="shared" si="133"/>
        <v>0</v>
      </c>
      <c r="Y82" s="31">
        <v>0</v>
      </c>
      <c r="Z82" s="31">
        <v>0</v>
      </c>
      <c r="AA82" s="31">
        <v>0</v>
      </c>
      <c r="AB82" s="37">
        <f t="shared" si="134"/>
        <v>0</v>
      </c>
      <c r="AC82" s="31">
        <v>0</v>
      </c>
      <c r="AD82" s="31">
        <v>0</v>
      </c>
      <c r="AE82" s="31">
        <v>0</v>
      </c>
      <c r="AF82" s="41">
        <f t="shared" si="138"/>
        <v>0</v>
      </c>
      <c r="AG82" s="31">
        <v>0</v>
      </c>
      <c r="AH82" s="31">
        <v>0</v>
      </c>
      <c r="AI82" s="31">
        <v>0</v>
      </c>
      <c r="AJ82" s="37">
        <f t="shared" si="139"/>
        <v>0</v>
      </c>
      <c r="AK82" s="31">
        <v>0</v>
      </c>
      <c r="AL82" s="31">
        <v>0</v>
      </c>
      <c r="AM82" s="31">
        <v>0</v>
      </c>
      <c r="AN82" s="41">
        <f t="shared" si="143"/>
        <v>0</v>
      </c>
      <c r="AO82" s="31">
        <v>0</v>
      </c>
      <c r="AP82" s="31">
        <v>0</v>
      </c>
      <c r="AQ82" s="31">
        <v>0</v>
      </c>
      <c r="AR82" s="37">
        <f t="shared" si="144"/>
        <v>0</v>
      </c>
      <c r="AS82" s="31">
        <v>0</v>
      </c>
      <c r="AT82" s="31">
        <v>0</v>
      </c>
      <c r="AU82" s="31">
        <v>0</v>
      </c>
      <c r="AV82" s="41">
        <f t="shared" si="148"/>
        <v>0</v>
      </c>
      <c r="AW82" s="31">
        <v>0</v>
      </c>
      <c r="AX82" s="31">
        <v>0</v>
      </c>
      <c r="AY82" s="31">
        <v>0</v>
      </c>
      <c r="AZ82" s="37">
        <f t="shared" si="149"/>
        <v>0</v>
      </c>
      <c r="BA82" s="31">
        <v>0</v>
      </c>
      <c r="BB82" s="31">
        <v>0</v>
      </c>
      <c r="BC82" s="31">
        <v>0</v>
      </c>
      <c r="BD82" s="41">
        <f t="shared" si="153"/>
        <v>0</v>
      </c>
    </row>
    <row r="83" spans="1:56" ht="17.25" customHeight="1" x14ac:dyDescent="0.2">
      <c r="A83" s="6" t="s">
        <v>99</v>
      </c>
      <c r="B83" s="34"/>
      <c r="C83" s="39">
        <v>8</v>
      </c>
      <c r="D83" s="40" t="s">
        <v>20</v>
      </c>
      <c r="E83" s="31">
        <v>0</v>
      </c>
      <c r="F83" s="31">
        <v>0</v>
      </c>
      <c r="G83" s="31">
        <v>0</v>
      </c>
      <c r="H83" s="41">
        <f t="shared" si="125"/>
        <v>0</v>
      </c>
      <c r="I83" s="31">
        <v>0</v>
      </c>
      <c r="J83" s="31">
        <v>0</v>
      </c>
      <c r="K83" s="31">
        <v>0</v>
      </c>
      <c r="L83" s="37">
        <f t="shared" si="126"/>
        <v>0</v>
      </c>
      <c r="M83" s="31">
        <f t="shared" ref="M83:O88" si="154">+I83+E83</f>
        <v>0</v>
      </c>
      <c r="N83" s="31">
        <f t="shared" si="154"/>
        <v>0</v>
      </c>
      <c r="O83" s="31">
        <f t="shared" si="154"/>
        <v>0</v>
      </c>
      <c r="P83" s="37">
        <f t="shared" si="128"/>
        <v>0</v>
      </c>
      <c r="Q83" s="31">
        <v>0</v>
      </c>
      <c r="R83" s="31">
        <v>0</v>
      </c>
      <c r="S83" s="31">
        <v>0</v>
      </c>
      <c r="T83" s="37">
        <f t="shared" si="129"/>
        <v>0</v>
      </c>
      <c r="U83" s="31">
        <f t="shared" ref="U83:U88" si="155">+Q83+M83</f>
        <v>0</v>
      </c>
      <c r="V83" s="31">
        <f t="shared" ref="V83:V88" si="156">+R83+N83</f>
        <v>0</v>
      </c>
      <c r="W83" s="31">
        <f t="shared" ref="W83:W88" si="157">+S83+O83</f>
        <v>0</v>
      </c>
      <c r="X83" s="41">
        <f t="shared" si="133"/>
        <v>0</v>
      </c>
      <c r="Y83" s="31">
        <v>0</v>
      </c>
      <c r="Z83" s="31">
        <v>0</v>
      </c>
      <c r="AA83" s="31">
        <v>0</v>
      </c>
      <c r="AB83" s="37">
        <f t="shared" si="134"/>
        <v>0</v>
      </c>
      <c r="AC83" s="31">
        <f t="shared" ref="AC83:AC88" si="158">+Y83+U83</f>
        <v>0</v>
      </c>
      <c r="AD83" s="31">
        <f t="shared" ref="AD83:AD88" si="159">+Z83+V83</f>
        <v>0</v>
      </c>
      <c r="AE83" s="31">
        <f t="shared" ref="AE83:AE88" si="160">+AA83+W83</f>
        <v>0</v>
      </c>
      <c r="AF83" s="41">
        <f t="shared" si="138"/>
        <v>0</v>
      </c>
      <c r="AG83" s="31">
        <v>0</v>
      </c>
      <c r="AH83" s="31">
        <v>0</v>
      </c>
      <c r="AI83" s="31">
        <v>0</v>
      </c>
      <c r="AJ83" s="37">
        <f t="shared" si="139"/>
        <v>0</v>
      </c>
      <c r="AK83" s="31">
        <f t="shared" ref="AK83:AK88" si="161">+AG83+AC83</f>
        <v>0</v>
      </c>
      <c r="AL83" s="31">
        <f t="shared" ref="AL83:AL88" si="162">+AH83+AD83</f>
        <v>0</v>
      </c>
      <c r="AM83" s="31">
        <f t="shared" ref="AM83:AM88" si="163">+AI83+AE83</f>
        <v>0</v>
      </c>
      <c r="AN83" s="41">
        <f t="shared" si="143"/>
        <v>0</v>
      </c>
      <c r="AO83" s="31">
        <v>0</v>
      </c>
      <c r="AP83" s="31">
        <v>0</v>
      </c>
      <c r="AQ83" s="31">
        <v>0</v>
      </c>
      <c r="AR83" s="37">
        <f t="shared" si="144"/>
        <v>0</v>
      </c>
      <c r="AS83" s="31">
        <f t="shared" ref="AS83:AS88" si="164">+AO83+AK83</f>
        <v>0</v>
      </c>
      <c r="AT83" s="31">
        <f t="shared" ref="AT83:AT88" si="165">+AP83+AL83</f>
        <v>0</v>
      </c>
      <c r="AU83" s="31">
        <f t="shared" ref="AU83:AU88" si="166">+AQ83+AM83</f>
        <v>0</v>
      </c>
      <c r="AV83" s="41">
        <f t="shared" si="148"/>
        <v>0</v>
      </c>
      <c r="AW83" s="31">
        <v>0</v>
      </c>
      <c r="AX83" s="31">
        <v>0</v>
      </c>
      <c r="AY83" s="31">
        <v>0</v>
      </c>
      <c r="AZ83" s="37">
        <f t="shared" si="149"/>
        <v>0</v>
      </c>
      <c r="BA83" s="31">
        <f t="shared" ref="BA83:BA88" si="167">+AW83+AS83</f>
        <v>0</v>
      </c>
      <c r="BB83" s="31">
        <f t="shared" ref="BB83:BB88" si="168">+AX83+AT83</f>
        <v>0</v>
      </c>
      <c r="BC83" s="31">
        <f t="shared" ref="BC83:BC88" si="169">+AY83+AU83</f>
        <v>0</v>
      </c>
      <c r="BD83" s="41">
        <f t="shared" si="153"/>
        <v>0</v>
      </c>
    </row>
    <row r="84" spans="1:56" ht="17.25" customHeight="1" x14ac:dyDescent="0.2">
      <c r="A84" s="22"/>
      <c r="B84" s="70">
        <v>9</v>
      </c>
      <c r="C84" s="71" t="s">
        <v>30</v>
      </c>
      <c r="D84" s="72"/>
      <c r="E84" s="73">
        <f>SUM(E85:E92)</f>
        <v>86274</v>
      </c>
      <c r="F84" s="73">
        <f>SUM(F85:F92)</f>
        <v>446319</v>
      </c>
      <c r="G84" s="73">
        <f>SUM(G85:G92)</f>
        <v>0</v>
      </c>
      <c r="H84" s="309">
        <f t="shared" si="125"/>
        <v>532593</v>
      </c>
      <c r="I84" s="73">
        <f>SUM(I85:I92)</f>
        <v>4600</v>
      </c>
      <c r="J84" s="73">
        <f>SUM(J85:J92)</f>
        <v>-3000</v>
      </c>
      <c r="K84" s="73">
        <f>SUM(K85:K92)</f>
        <v>0</v>
      </c>
      <c r="L84" s="73">
        <f t="shared" si="126"/>
        <v>1600</v>
      </c>
      <c r="M84" s="26">
        <f t="shared" si="154"/>
        <v>90874</v>
      </c>
      <c r="N84" s="26">
        <f t="shared" si="154"/>
        <v>443319</v>
      </c>
      <c r="O84" s="26">
        <f t="shared" si="154"/>
        <v>0</v>
      </c>
      <c r="P84" s="74">
        <f t="shared" si="128"/>
        <v>534193</v>
      </c>
      <c r="Q84" s="73">
        <f>SUM(Q85:Q92)</f>
        <v>34</v>
      </c>
      <c r="R84" s="73">
        <f>SUM(R85:R92)</f>
        <v>-13616</v>
      </c>
      <c r="S84" s="73">
        <f>SUM(S85:S92)</f>
        <v>0</v>
      </c>
      <c r="T84" s="73">
        <f t="shared" si="129"/>
        <v>-13582</v>
      </c>
      <c r="U84" s="26">
        <f t="shared" si="155"/>
        <v>90908</v>
      </c>
      <c r="V84" s="26">
        <f t="shared" si="156"/>
        <v>429703</v>
      </c>
      <c r="W84" s="26">
        <f t="shared" si="157"/>
        <v>0</v>
      </c>
      <c r="X84" s="263">
        <f t="shared" si="133"/>
        <v>520611</v>
      </c>
      <c r="Y84" s="73">
        <f>SUM(Y85:Y92)</f>
        <v>0</v>
      </c>
      <c r="Z84" s="73">
        <f>SUM(Z85:Z92)</f>
        <v>0</v>
      </c>
      <c r="AA84" s="73">
        <f>SUM(AA85:AA92)</f>
        <v>0</v>
      </c>
      <c r="AB84" s="73">
        <f t="shared" si="134"/>
        <v>0</v>
      </c>
      <c r="AC84" s="26">
        <f t="shared" si="158"/>
        <v>90908</v>
      </c>
      <c r="AD84" s="26">
        <f t="shared" si="159"/>
        <v>429703</v>
      </c>
      <c r="AE84" s="26">
        <f t="shared" si="160"/>
        <v>0</v>
      </c>
      <c r="AF84" s="263">
        <f t="shared" si="138"/>
        <v>520611</v>
      </c>
      <c r="AG84" s="73">
        <f>SUM(AG85:AG92)</f>
        <v>0</v>
      </c>
      <c r="AH84" s="73">
        <f>SUM(AH85:AH92)</f>
        <v>24893</v>
      </c>
      <c r="AI84" s="73">
        <f>SUM(AI85:AI92)</f>
        <v>0</v>
      </c>
      <c r="AJ84" s="73">
        <f t="shared" si="139"/>
        <v>24893</v>
      </c>
      <c r="AK84" s="26">
        <f t="shared" si="161"/>
        <v>90908</v>
      </c>
      <c r="AL84" s="26">
        <f t="shared" si="162"/>
        <v>454596</v>
      </c>
      <c r="AM84" s="26">
        <f t="shared" si="163"/>
        <v>0</v>
      </c>
      <c r="AN84" s="263">
        <f t="shared" si="143"/>
        <v>545504</v>
      </c>
      <c r="AO84" s="73">
        <f>SUM(AO85:AO92)</f>
        <v>0</v>
      </c>
      <c r="AP84" s="73">
        <f>SUM(AP85:AP92)</f>
        <v>0</v>
      </c>
      <c r="AQ84" s="73">
        <f>SUM(AQ85:AQ92)</f>
        <v>0</v>
      </c>
      <c r="AR84" s="73">
        <f t="shared" si="144"/>
        <v>0</v>
      </c>
      <c r="AS84" s="26">
        <f t="shared" si="164"/>
        <v>90908</v>
      </c>
      <c r="AT84" s="26">
        <f t="shared" si="165"/>
        <v>454596</v>
      </c>
      <c r="AU84" s="26">
        <f t="shared" si="166"/>
        <v>0</v>
      </c>
      <c r="AV84" s="263">
        <f t="shared" si="148"/>
        <v>545504</v>
      </c>
      <c r="AW84" s="73">
        <f>SUM(AW85:AW92)</f>
        <v>4000</v>
      </c>
      <c r="AX84" s="73">
        <f>SUM(AX85:AX92)</f>
        <v>0</v>
      </c>
      <c r="AY84" s="73">
        <f>SUM(AY85:AY92)</f>
        <v>0</v>
      </c>
      <c r="AZ84" s="73">
        <f t="shared" si="149"/>
        <v>4000</v>
      </c>
      <c r="BA84" s="26">
        <f t="shared" si="167"/>
        <v>94908</v>
      </c>
      <c r="BB84" s="26">
        <f t="shared" si="168"/>
        <v>454596</v>
      </c>
      <c r="BC84" s="26">
        <f t="shared" si="169"/>
        <v>0</v>
      </c>
      <c r="BD84" s="263">
        <f t="shared" si="153"/>
        <v>549504</v>
      </c>
    </row>
    <row r="85" spans="1:56" ht="17.25" customHeight="1" x14ac:dyDescent="0.2">
      <c r="A85" s="6"/>
      <c r="B85" s="58"/>
      <c r="C85" s="59">
        <v>1</v>
      </c>
      <c r="D85" s="60" t="s">
        <v>11</v>
      </c>
      <c r="E85" s="31">
        <v>0</v>
      </c>
      <c r="F85" s="31">
        <v>5054</v>
      </c>
      <c r="G85" s="31">
        <v>0</v>
      </c>
      <c r="H85" s="135">
        <f t="shared" si="125"/>
        <v>5054</v>
      </c>
      <c r="I85" s="31"/>
      <c r="J85" s="31">
        <f>161</f>
        <v>161</v>
      </c>
      <c r="K85" s="31"/>
      <c r="L85" s="61">
        <f t="shared" si="126"/>
        <v>161</v>
      </c>
      <c r="M85" s="31">
        <f t="shared" si="154"/>
        <v>0</v>
      </c>
      <c r="N85" s="31">
        <f t="shared" si="154"/>
        <v>5215</v>
      </c>
      <c r="O85" s="31">
        <f t="shared" si="154"/>
        <v>0</v>
      </c>
      <c r="P85" s="62">
        <f t="shared" si="128"/>
        <v>5215</v>
      </c>
      <c r="Q85" s="31"/>
      <c r="R85" s="31"/>
      <c r="S85" s="31"/>
      <c r="T85" s="61">
        <f t="shared" si="129"/>
        <v>0</v>
      </c>
      <c r="U85" s="31">
        <f t="shared" si="155"/>
        <v>0</v>
      </c>
      <c r="V85" s="31">
        <f t="shared" si="156"/>
        <v>5215</v>
      </c>
      <c r="W85" s="31">
        <f t="shared" si="157"/>
        <v>0</v>
      </c>
      <c r="X85" s="262">
        <f t="shared" si="133"/>
        <v>5215</v>
      </c>
      <c r="Y85" s="31"/>
      <c r="Z85" s="31">
        <f>-800+160</f>
        <v>-640</v>
      </c>
      <c r="AA85" s="31"/>
      <c r="AB85" s="61">
        <f t="shared" si="134"/>
        <v>-640</v>
      </c>
      <c r="AC85" s="31">
        <f t="shared" si="158"/>
        <v>0</v>
      </c>
      <c r="AD85" s="31">
        <f t="shared" si="159"/>
        <v>4575</v>
      </c>
      <c r="AE85" s="31">
        <f t="shared" si="160"/>
        <v>0</v>
      </c>
      <c r="AF85" s="262">
        <f t="shared" si="138"/>
        <v>4575</v>
      </c>
      <c r="AG85" s="31"/>
      <c r="AH85" s="31">
        <v>-160</v>
      </c>
      <c r="AI85" s="31"/>
      <c r="AJ85" s="61">
        <f t="shared" si="139"/>
        <v>-160</v>
      </c>
      <c r="AK85" s="31">
        <f t="shared" si="161"/>
        <v>0</v>
      </c>
      <c r="AL85" s="31">
        <f t="shared" si="162"/>
        <v>4415</v>
      </c>
      <c r="AM85" s="31">
        <f t="shared" si="163"/>
        <v>0</v>
      </c>
      <c r="AN85" s="262">
        <f t="shared" si="143"/>
        <v>4415</v>
      </c>
      <c r="AO85" s="31">
        <v>0</v>
      </c>
      <c r="AP85" s="31">
        <v>0</v>
      </c>
      <c r="AQ85" s="31">
        <v>0</v>
      </c>
      <c r="AR85" s="61">
        <f t="shared" si="144"/>
        <v>0</v>
      </c>
      <c r="AS85" s="31">
        <f t="shared" si="164"/>
        <v>0</v>
      </c>
      <c r="AT85" s="31">
        <f t="shared" si="165"/>
        <v>4415</v>
      </c>
      <c r="AU85" s="31">
        <f t="shared" si="166"/>
        <v>0</v>
      </c>
      <c r="AV85" s="262">
        <f t="shared" si="148"/>
        <v>4415</v>
      </c>
      <c r="AW85" s="31">
        <v>0</v>
      </c>
      <c r="AX85" s="31">
        <v>0</v>
      </c>
      <c r="AY85" s="31">
        <v>0</v>
      </c>
      <c r="AZ85" s="61">
        <f t="shared" si="149"/>
        <v>0</v>
      </c>
      <c r="BA85" s="31">
        <f t="shared" si="167"/>
        <v>0</v>
      </c>
      <c r="BB85" s="31">
        <f t="shared" si="168"/>
        <v>4415</v>
      </c>
      <c r="BC85" s="31">
        <f t="shared" si="169"/>
        <v>0</v>
      </c>
      <c r="BD85" s="262">
        <f t="shared" si="153"/>
        <v>4415</v>
      </c>
    </row>
    <row r="86" spans="1:56" ht="30" x14ac:dyDescent="0.2">
      <c r="A86" s="6"/>
      <c r="B86" s="34"/>
      <c r="C86" s="35">
        <v>2</v>
      </c>
      <c r="D86" s="36" t="s">
        <v>12</v>
      </c>
      <c r="E86" s="31">
        <v>0</v>
      </c>
      <c r="F86" s="31">
        <v>1569</v>
      </c>
      <c r="G86" s="31">
        <v>0</v>
      </c>
      <c r="H86" s="41">
        <f t="shared" si="125"/>
        <v>1569</v>
      </c>
      <c r="I86" s="31"/>
      <c r="J86" s="31">
        <f>54</f>
        <v>54</v>
      </c>
      <c r="K86" s="31"/>
      <c r="L86" s="37">
        <f t="shared" si="126"/>
        <v>54</v>
      </c>
      <c r="M86" s="31">
        <f t="shared" si="154"/>
        <v>0</v>
      </c>
      <c r="N86" s="31">
        <f t="shared" si="154"/>
        <v>1623</v>
      </c>
      <c r="O86" s="31">
        <f t="shared" si="154"/>
        <v>0</v>
      </c>
      <c r="P86" s="38">
        <f t="shared" si="128"/>
        <v>1623</v>
      </c>
      <c r="Q86" s="31"/>
      <c r="R86" s="31"/>
      <c r="S86" s="31"/>
      <c r="T86" s="37">
        <f t="shared" si="129"/>
        <v>0</v>
      </c>
      <c r="U86" s="31">
        <f t="shared" si="155"/>
        <v>0</v>
      </c>
      <c r="V86" s="31">
        <f t="shared" si="156"/>
        <v>1623</v>
      </c>
      <c r="W86" s="31">
        <f t="shared" si="157"/>
        <v>0</v>
      </c>
      <c r="X86" s="42">
        <f t="shared" si="133"/>
        <v>1623</v>
      </c>
      <c r="Y86" s="31"/>
      <c r="Z86" s="31">
        <v>-260</v>
      </c>
      <c r="AA86" s="31"/>
      <c r="AB86" s="37">
        <f t="shared" si="134"/>
        <v>-260</v>
      </c>
      <c r="AC86" s="31">
        <f t="shared" si="158"/>
        <v>0</v>
      </c>
      <c r="AD86" s="31">
        <f t="shared" si="159"/>
        <v>1363</v>
      </c>
      <c r="AE86" s="31">
        <f t="shared" si="160"/>
        <v>0</v>
      </c>
      <c r="AF86" s="42">
        <f t="shared" si="138"/>
        <v>1363</v>
      </c>
      <c r="AG86" s="31"/>
      <c r="AH86" s="31"/>
      <c r="AI86" s="31"/>
      <c r="AJ86" s="37">
        <f t="shared" si="139"/>
        <v>0</v>
      </c>
      <c r="AK86" s="31">
        <f t="shared" si="161"/>
        <v>0</v>
      </c>
      <c r="AL86" s="31">
        <f t="shared" si="162"/>
        <v>1363</v>
      </c>
      <c r="AM86" s="31">
        <f t="shared" si="163"/>
        <v>0</v>
      </c>
      <c r="AN86" s="42">
        <f t="shared" si="143"/>
        <v>1363</v>
      </c>
      <c r="AO86" s="31">
        <v>0</v>
      </c>
      <c r="AP86" s="31">
        <v>0</v>
      </c>
      <c r="AQ86" s="31">
        <v>0</v>
      </c>
      <c r="AR86" s="37">
        <f t="shared" si="144"/>
        <v>0</v>
      </c>
      <c r="AS86" s="31">
        <f t="shared" si="164"/>
        <v>0</v>
      </c>
      <c r="AT86" s="31">
        <f t="shared" si="165"/>
        <v>1363</v>
      </c>
      <c r="AU86" s="31">
        <f t="shared" si="166"/>
        <v>0</v>
      </c>
      <c r="AV86" s="42">
        <f t="shared" si="148"/>
        <v>1363</v>
      </c>
      <c r="AW86" s="31">
        <v>0</v>
      </c>
      <c r="AX86" s="31">
        <v>-26</v>
      </c>
      <c r="AY86" s="31">
        <v>0</v>
      </c>
      <c r="AZ86" s="37">
        <f t="shared" si="149"/>
        <v>-26</v>
      </c>
      <c r="BA86" s="31">
        <f t="shared" si="167"/>
        <v>0</v>
      </c>
      <c r="BB86" s="31">
        <f t="shared" si="168"/>
        <v>1337</v>
      </c>
      <c r="BC86" s="31">
        <f t="shared" si="169"/>
        <v>0</v>
      </c>
      <c r="BD86" s="42">
        <f t="shared" si="153"/>
        <v>1337</v>
      </c>
    </row>
    <row r="87" spans="1:56" ht="17.25" customHeight="1" x14ac:dyDescent="0.2">
      <c r="A87" s="6"/>
      <c r="B87" s="34"/>
      <c r="C87" s="39">
        <v>3</v>
      </c>
      <c r="D87" s="40" t="s">
        <v>13</v>
      </c>
      <c r="E87" s="31">
        <v>1274</v>
      </c>
      <c r="F87" s="31">
        <v>381521</v>
      </c>
      <c r="G87" s="31">
        <v>0</v>
      </c>
      <c r="H87" s="41">
        <f t="shared" si="125"/>
        <v>382795</v>
      </c>
      <c r="I87" s="31"/>
      <c r="J87" s="31"/>
      <c r="K87" s="31"/>
      <c r="L87" s="37">
        <f t="shared" si="126"/>
        <v>0</v>
      </c>
      <c r="M87" s="31">
        <f t="shared" si="154"/>
        <v>1274</v>
      </c>
      <c r="N87" s="31">
        <f t="shared" si="154"/>
        <v>381521</v>
      </c>
      <c r="O87" s="31">
        <f t="shared" si="154"/>
        <v>0</v>
      </c>
      <c r="P87" s="38">
        <f t="shared" si="128"/>
        <v>382795</v>
      </c>
      <c r="Q87" s="31">
        <f>160+8-134</f>
        <v>34</v>
      </c>
      <c r="R87" s="31">
        <f>-3800-1456-5500-2352-79-800-1394+134</f>
        <v>-15247</v>
      </c>
      <c r="S87" s="31"/>
      <c r="T87" s="37">
        <f t="shared" si="129"/>
        <v>-15213</v>
      </c>
      <c r="U87" s="31">
        <f t="shared" si="155"/>
        <v>1308</v>
      </c>
      <c r="V87" s="31">
        <f t="shared" si="156"/>
        <v>366274</v>
      </c>
      <c r="W87" s="31">
        <f t="shared" si="157"/>
        <v>0</v>
      </c>
      <c r="X87" s="42">
        <f t="shared" si="133"/>
        <v>367582</v>
      </c>
      <c r="Y87" s="31"/>
      <c r="Z87" s="31">
        <f>-1000-1106-1040-600+806+4000-160</f>
        <v>900</v>
      </c>
      <c r="AA87" s="31"/>
      <c r="AB87" s="37">
        <f t="shared" si="134"/>
        <v>900</v>
      </c>
      <c r="AC87" s="31">
        <f t="shared" si="158"/>
        <v>1308</v>
      </c>
      <c r="AD87" s="31">
        <f t="shared" si="159"/>
        <v>367174</v>
      </c>
      <c r="AE87" s="31">
        <f t="shared" si="160"/>
        <v>0</v>
      </c>
      <c r="AF87" s="42">
        <f t="shared" si="138"/>
        <v>368482</v>
      </c>
      <c r="AG87" s="31"/>
      <c r="AH87" s="31">
        <f>20248+5467+160</f>
        <v>25875</v>
      </c>
      <c r="AI87" s="31"/>
      <c r="AJ87" s="37">
        <f t="shared" si="139"/>
        <v>25875</v>
      </c>
      <c r="AK87" s="31">
        <f t="shared" si="161"/>
        <v>1308</v>
      </c>
      <c r="AL87" s="31">
        <f t="shared" si="162"/>
        <v>393049</v>
      </c>
      <c r="AM87" s="31">
        <f t="shared" si="163"/>
        <v>0</v>
      </c>
      <c r="AN87" s="42">
        <f t="shared" si="143"/>
        <v>394357</v>
      </c>
      <c r="AO87" s="31">
        <v>0</v>
      </c>
      <c r="AP87" s="31">
        <f>-2328+3371</f>
        <v>1043</v>
      </c>
      <c r="AQ87" s="31">
        <v>0</v>
      </c>
      <c r="AR87" s="37">
        <f t="shared" si="144"/>
        <v>1043</v>
      </c>
      <c r="AS87" s="31">
        <f t="shared" si="164"/>
        <v>1308</v>
      </c>
      <c r="AT87" s="31">
        <f t="shared" si="165"/>
        <v>394092</v>
      </c>
      <c r="AU87" s="31">
        <f t="shared" si="166"/>
        <v>0</v>
      </c>
      <c r="AV87" s="42">
        <f t="shared" si="148"/>
        <v>395400</v>
      </c>
      <c r="AW87" s="31">
        <v>0</v>
      </c>
      <c r="AX87" s="31">
        <f>100+26</f>
        <v>126</v>
      </c>
      <c r="AY87" s="31">
        <v>0</v>
      </c>
      <c r="AZ87" s="37">
        <f t="shared" si="149"/>
        <v>126</v>
      </c>
      <c r="BA87" s="31">
        <f t="shared" si="167"/>
        <v>1308</v>
      </c>
      <c r="BB87" s="31">
        <f t="shared" si="168"/>
        <v>394218</v>
      </c>
      <c r="BC87" s="31">
        <f t="shared" si="169"/>
        <v>0</v>
      </c>
      <c r="BD87" s="42">
        <f t="shared" si="153"/>
        <v>395526</v>
      </c>
    </row>
    <row r="88" spans="1:56" ht="17.25" customHeight="1" x14ac:dyDescent="0.2">
      <c r="A88" s="6"/>
      <c r="B88" s="34"/>
      <c r="C88" s="39">
        <v>4</v>
      </c>
      <c r="D88" s="40" t="s">
        <v>14</v>
      </c>
      <c r="E88" s="31">
        <v>0</v>
      </c>
      <c r="F88" s="31">
        <v>0</v>
      </c>
      <c r="G88" s="31">
        <v>0</v>
      </c>
      <c r="H88" s="41">
        <f t="shared" si="125"/>
        <v>0</v>
      </c>
      <c r="I88" s="31"/>
      <c r="J88" s="31"/>
      <c r="K88" s="31"/>
      <c r="L88" s="37">
        <f t="shared" si="126"/>
        <v>0</v>
      </c>
      <c r="M88" s="31">
        <f t="shared" si="154"/>
        <v>0</v>
      </c>
      <c r="N88" s="31">
        <f t="shared" si="154"/>
        <v>0</v>
      </c>
      <c r="O88" s="31">
        <f t="shared" si="154"/>
        <v>0</v>
      </c>
      <c r="P88" s="38">
        <f t="shared" si="128"/>
        <v>0</v>
      </c>
      <c r="Q88" s="31"/>
      <c r="R88" s="31"/>
      <c r="S88" s="31"/>
      <c r="T88" s="37">
        <f t="shared" si="129"/>
        <v>0</v>
      </c>
      <c r="U88" s="31">
        <f t="shared" si="155"/>
        <v>0</v>
      </c>
      <c r="V88" s="31">
        <f t="shared" si="156"/>
        <v>0</v>
      </c>
      <c r="W88" s="31">
        <f t="shared" si="157"/>
        <v>0</v>
      </c>
      <c r="X88" s="42">
        <f t="shared" si="133"/>
        <v>0</v>
      </c>
      <c r="Y88" s="31"/>
      <c r="Z88" s="31"/>
      <c r="AA88" s="31"/>
      <c r="AB88" s="37">
        <f t="shared" si="134"/>
        <v>0</v>
      </c>
      <c r="AC88" s="31">
        <f t="shared" si="158"/>
        <v>0</v>
      </c>
      <c r="AD88" s="31">
        <f t="shared" si="159"/>
        <v>0</v>
      </c>
      <c r="AE88" s="31">
        <f t="shared" si="160"/>
        <v>0</v>
      </c>
      <c r="AF88" s="42">
        <f t="shared" si="138"/>
        <v>0</v>
      </c>
      <c r="AG88" s="31"/>
      <c r="AH88" s="31"/>
      <c r="AI88" s="31"/>
      <c r="AJ88" s="37">
        <f t="shared" si="139"/>
        <v>0</v>
      </c>
      <c r="AK88" s="31">
        <f t="shared" si="161"/>
        <v>0</v>
      </c>
      <c r="AL88" s="31">
        <f t="shared" si="162"/>
        <v>0</v>
      </c>
      <c r="AM88" s="31">
        <f t="shared" si="163"/>
        <v>0</v>
      </c>
      <c r="AN88" s="42">
        <f t="shared" si="143"/>
        <v>0</v>
      </c>
      <c r="AO88" s="31">
        <v>0</v>
      </c>
      <c r="AP88" s="31">
        <v>0</v>
      </c>
      <c r="AQ88" s="31">
        <v>0</v>
      </c>
      <c r="AR88" s="37">
        <f t="shared" si="144"/>
        <v>0</v>
      </c>
      <c r="AS88" s="31">
        <f t="shared" si="164"/>
        <v>0</v>
      </c>
      <c r="AT88" s="31">
        <f t="shared" si="165"/>
        <v>0</v>
      </c>
      <c r="AU88" s="31">
        <f t="shared" si="166"/>
        <v>0</v>
      </c>
      <c r="AV88" s="42">
        <f t="shared" si="148"/>
        <v>0</v>
      </c>
      <c r="AW88" s="31">
        <v>0</v>
      </c>
      <c r="AX88" s="31">
        <v>0</v>
      </c>
      <c r="AY88" s="31">
        <v>0</v>
      </c>
      <c r="AZ88" s="37">
        <f t="shared" si="149"/>
        <v>0</v>
      </c>
      <c r="BA88" s="31">
        <f t="shared" si="167"/>
        <v>0</v>
      </c>
      <c r="BB88" s="31">
        <f t="shared" si="168"/>
        <v>0</v>
      </c>
      <c r="BC88" s="31">
        <f t="shared" si="169"/>
        <v>0</v>
      </c>
      <c r="BD88" s="42">
        <f t="shared" si="153"/>
        <v>0</v>
      </c>
    </row>
    <row r="89" spans="1:56" ht="17.25" customHeight="1" x14ac:dyDescent="0.2">
      <c r="A89" s="6">
        <v>8</v>
      </c>
      <c r="B89" s="34"/>
      <c r="C89" s="39">
        <v>5</v>
      </c>
      <c r="D89" s="40" t="s">
        <v>15</v>
      </c>
      <c r="E89" s="31">
        <v>85000</v>
      </c>
      <c r="F89" s="31">
        <v>52000</v>
      </c>
      <c r="G89" s="31">
        <v>0</v>
      </c>
      <c r="H89" s="41">
        <f t="shared" si="125"/>
        <v>137000</v>
      </c>
      <c r="I89" s="31">
        <v>4600</v>
      </c>
      <c r="J89" s="31">
        <v>-3215</v>
      </c>
      <c r="K89" s="31">
        <v>0</v>
      </c>
      <c r="L89" s="41">
        <f t="shared" si="126"/>
        <v>1385</v>
      </c>
      <c r="M89" s="31">
        <v>89600</v>
      </c>
      <c r="N89" s="31">
        <v>48785</v>
      </c>
      <c r="O89" s="31">
        <v>0</v>
      </c>
      <c r="P89" s="41">
        <f t="shared" si="128"/>
        <v>138385</v>
      </c>
      <c r="Q89" s="31">
        <v>0</v>
      </c>
      <c r="R89" s="31">
        <v>237</v>
      </c>
      <c r="S89" s="31">
        <v>0</v>
      </c>
      <c r="T89" s="41">
        <f t="shared" si="129"/>
        <v>237</v>
      </c>
      <c r="U89" s="31">
        <v>89600</v>
      </c>
      <c r="V89" s="31">
        <v>49022</v>
      </c>
      <c r="W89" s="31">
        <v>0</v>
      </c>
      <c r="X89" s="41">
        <f t="shared" si="133"/>
        <v>138622</v>
      </c>
      <c r="Y89" s="31">
        <v>0</v>
      </c>
      <c r="Z89" s="31">
        <v>300</v>
      </c>
      <c r="AA89" s="31">
        <v>0</v>
      </c>
      <c r="AB89" s="41">
        <f t="shared" si="134"/>
        <v>300</v>
      </c>
      <c r="AC89" s="31">
        <v>89600</v>
      </c>
      <c r="AD89" s="31">
        <v>49322</v>
      </c>
      <c r="AE89" s="31">
        <v>0</v>
      </c>
      <c r="AF89" s="41">
        <f t="shared" si="138"/>
        <v>138922</v>
      </c>
      <c r="AG89" s="31">
        <v>0</v>
      </c>
      <c r="AH89" s="31">
        <v>-822</v>
      </c>
      <c r="AI89" s="31">
        <v>0</v>
      </c>
      <c r="AJ89" s="41">
        <f t="shared" si="139"/>
        <v>-822</v>
      </c>
      <c r="AK89" s="31">
        <v>89600</v>
      </c>
      <c r="AL89" s="31">
        <v>48500</v>
      </c>
      <c r="AM89" s="31">
        <v>0</v>
      </c>
      <c r="AN89" s="41">
        <f t="shared" si="143"/>
        <v>138100</v>
      </c>
      <c r="AO89" s="31">
        <v>0</v>
      </c>
      <c r="AP89" s="31">
        <v>0</v>
      </c>
      <c r="AQ89" s="31">
        <v>0</v>
      </c>
      <c r="AR89" s="41">
        <f t="shared" si="144"/>
        <v>0</v>
      </c>
      <c r="AS89" s="31">
        <v>89600</v>
      </c>
      <c r="AT89" s="31">
        <v>48500</v>
      </c>
      <c r="AU89" s="31">
        <v>0</v>
      </c>
      <c r="AV89" s="41">
        <f t="shared" si="148"/>
        <v>138100</v>
      </c>
      <c r="AW89" s="31">
        <v>4000</v>
      </c>
      <c r="AX89" s="31">
        <v>-100</v>
      </c>
      <c r="AY89" s="31">
        <v>0</v>
      </c>
      <c r="AZ89" s="41">
        <f t="shared" si="149"/>
        <v>3900</v>
      </c>
      <c r="BA89" s="31">
        <v>93600</v>
      </c>
      <c r="BB89" s="31">
        <v>48400</v>
      </c>
      <c r="BC89" s="31">
        <v>0</v>
      </c>
      <c r="BD89" s="41">
        <f t="shared" si="153"/>
        <v>142000</v>
      </c>
    </row>
    <row r="90" spans="1:56" ht="17.25" customHeight="1" x14ac:dyDescent="0.2">
      <c r="A90" s="6" t="s">
        <v>97</v>
      </c>
      <c r="B90" s="28"/>
      <c r="C90" s="29">
        <v>6</v>
      </c>
      <c r="D90" s="30" t="s">
        <v>17</v>
      </c>
      <c r="E90" s="31">
        <v>0</v>
      </c>
      <c r="F90" s="31">
        <v>6175</v>
      </c>
      <c r="G90" s="31">
        <v>0</v>
      </c>
      <c r="H90" s="102">
        <f t="shared" si="125"/>
        <v>6175</v>
      </c>
      <c r="I90" s="31">
        <v>0</v>
      </c>
      <c r="J90" s="31">
        <v>0</v>
      </c>
      <c r="K90" s="31">
        <v>0</v>
      </c>
      <c r="L90" s="31">
        <f t="shared" si="126"/>
        <v>0</v>
      </c>
      <c r="M90" s="31">
        <v>0</v>
      </c>
      <c r="N90" s="31">
        <v>6175</v>
      </c>
      <c r="O90" s="31">
        <v>0</v>
      </c>
      <c r="P90" s="32">
        <f t="shared" si="128"/>
        <v>6175</v>
      </c>
      <c r="Q90" s="31">
        <v>0</v>
      </c>
      <c r="R90" s="31">
        <v>0</v>
      </c>
      <c r="S90" s="31">
        <v>0</v>
      </c>
      <c r="T90" s="31">
        <f t="shared" si="129"/>
        <v>0</v>
      </c>
      <c r="U90" s="31">
        <v>0</v>
      </c>
      <c r="V90" s="31">
        <v>6175</v>
      </c>
      <c r="W90" s="31">
        <v>0</v>
      </c>
      <c r="X90" s="103">
        <f t="shared" ref="X90:X98" si="170">+W90+V90+U90</f>
        <v>6175</v>
      </c>
      <c r="Y90" s="31">
        <v>0</v>
      </c>
      <c r="Z90" s="31">
        <v>-300</v>
      </c>
      <c r="AA90" s="31">
        <v>0</v>
      </c>
      <c r="AB90" s="31">
        <f t="shared" si="134"/>
        <v>-300</v>
      </c>
      <c r="AC90" s="31">
        <v>0</v>
      </c>
      <c r="AD90" s="31">
        <v>5875</v>
      </c>
      <c r="AE90" s="31">
        <v>0</v>
      </c>
      <c r="AF90" s="103">
        <f t="shared" si="138"/>
        <v>5875</v>
      </c>
      <c r="AG90" s="31">
        <v>0</v>
      </c>
      <c r="AH90" s="31">
        <v>0</v>
      </c>
      <c r="AI90" s="31">
        <v>0</v>
      </c>
      <c r="AJ90" s="31">
        <f t="shared" si="139"/>
        <v>0</v>
      </c>
      <c r="AK90" s="31">
        <v>0</v>
      </c>
      <c r="AL90" s="31">
        <v>5875</v>
      </c>
      <c r="AM90" s="31">
        <v>0</v>
      </c>
      <c r="AN90" s="103">
        <f t="shared" si="143"/>
        <v>5875</v>
      </c>
      <c r="AO90" s="31">
        <v>0</v>
      </c>
      <c r="AP90" s="31">
        <v>-1043</v>
      </c>
      <c r="AQ90" s="31">
        <v>0</v>
      </c>
      <c r="AR90" s="31">
        <f t="shared" si="144"/>
        <v>-1043</v>
      </c>
      <c r="AS90" s="31">
        <v>0</v>
      </c>
      <c r="AT90" s="31">
        <v>4832</v>
      </c>
      <c r="AU90" s="31">
        <v>0</v>
      </c>
      <c r="AV90" s="103">
        <f t="shared" si="148"/>
        <v>4832</v>
      </c>
      <c r="AW90" s="31">
        <v>0</v>
      </c>
      <c r="AX90" s="31">
        <v>0</v>
      </c>
      <c r="AY90" s="31">
        <v>0</v>
      </c>
      <c r="AZ90" s="31">
        <f t="shared" si="149"/>
        <v>0</v>
      </c>
      <c r="BA90" s="31">
        <v>0</v>
      </c>
      <c r="BB90" s="31">
        <v>4832</v>
      </c>
      <c r="BC90" s="31">
        <v>0</v>
      </c>
      <c r="BD90" s="103">
        <f t="shared" si="153"/>
        <v>4832</v>
      </c>
    </row>
    <row r="91" spans="1:56" ht="17.25" customHeight="1" x14ac:dyDescent="0.2">
      <c r="A91" s="6" t="s">
        <v>98</v>
      </c>
      <c r="B91" s="34"/>
      <c r="C91" s="39">
        <v>7</v>
      </c>
      <c r="D91" s="40" t="s">
        <v>19</v>
      </c>
      <c r="E91" s="37">
        <v>0</v>
      </c>
      <c r="F91" s="37">
        <v>0</v>
      </c>
      <c r="G91" s="37">
        <v>0</v>
      </c>
      <c r="H91" s="41">
        <f t="shared" si="125"/>
        <v>0</v>
      </c>
      <c r="I91" s="37">
        <v>0</v>
      </c>
      <c r="J91" s="37">
        <v>0</v>
      </c>
      <c r="K91" s="37">
        <v>0</v>
      </c>
      <c r="L91" s="37">
        <f t="shared" si="126"/>
        <v>0</v>
      </c>
      <c r="M91" s="37">
        <v>0</v>
      </c>
      <c r="N91" s="37">
        <v>0</v>
      </c>
      <c r="O91" s="37">
        <v>0</v>
      </c>
      <c r="P91" s="37">
        <f t="shared" si="128"/>
        <v>0</v>
      </c>
      <c r="Q91" s="37">
        <v>0</v>
      </c>
      <c r="R91" s="37">
        <v>1394</v>
      </c>
      <c r="S91" s="37">
        <v>0</v>
      </c>
      <c r="T91" s="37">
        <f t="shared" si="129"/>
        <v>1394</v>
      </c>
      <c r="U91" s="37">
        <v>0</v>
      </c>
      <c r="V91" s="37">
        <v>1394</v>
      </c>
      <c r="W91" s="37">
        <v>0</v>
      </c>
      <c r="X91" s="41">
        <f t="shared" si="170"/>
        <v>1394</v>
      </c>
      <c r="Y91" s="37">
        <v>0</v>
      </c>
      <c r="Z91" s="37">
        <v>0</v>
      </c>
      <c r="AA91" s="37">
        <v>0</v>
      </c>
      <c r="AB91" s="37">
        <f t="shared" si="134"/>
        <v>0</v>
      </c>
      <c r="AC91" s="37">
        <v>0</v>
      </c>
      <c r="AD91" s="37">
        <v>1394</v>
      </c>
      <c r="AE91" s="37">
        <v>0</v>
      </c>
      <c r="AF91" s="41">
        <f t="shared" si="138"/>
        <v>1394</v>
      </c>
      <c r="AG91" s="37">
        <v>0</v>
      </c>
      <c r="AH91" s="37">
        <v>0</v>
      </c>
      <c r="AI91" s="37">
        <v>0</v>
      </c>
      <c r="AJ91" s="37">
        <f t="shared" si="139"/>
        <v>0</v>
      </c>
      <c r="AK91" s="37">
        <v>0</v>
      </c>
      <c r="AL91" s="37">
        <v>1394</v>
      </c>
      <c r="AM91" s="37">
        <v>0</v>
      </c>
      <c r="AN91" s="41">
        <f t="shared" si="143"/>
        <v>1394</v>
      </c>
      <c r="AO91" s="37">
        <v>0</v>
      </c>
      <c r="AP91" s="37">
        <v>0</v>
      </c>
      <c r="AQ91" s="37">
        <v>0</v>
      </c>
      <c r="AR91" s="37">
        <f t="shared" si="144"/>
        <v>0</v>
      </c>
      <c r="AS91" s="37">
        <v>0</v>
      </c>
      <c r="AT91" s="37">
        <v>1394</v>
      </c>
      <c r="AU91" s="37">
        <v>0</v>
      </c>
      <c r="AV91" s="41">
        <f t="shared" si="148"/>
        <v>1394</v>
      </c>
      <c r="AW91" s="37">
        <v>0</v>
      </c>
      <c r="AX91" s="37">
        <v>0</v>
      </c>
      <c r="AY91" s="37">
        <v>0</v>
      </c>
      <c r="AZ91" s="37">
        <f t="shared" si="149"/>
        <v>0</v>
      </c>
      <c r="BA91" s="37">
        <v>0</v>
      </c>
      <c r="BB91" s="37">
        <v>1394</v>
      </c>
      <c r="BC91" s="37">
        <v>0</v>
      </c>
      <c r="BD91" s="41">
        <f t="shared" si="153"/>
        <v>1394</v>
      </c>
    </row>
    <row r="92" spans="1:56" ht="17.25" customHeight="1" x14ac:dyDescent="0.2">
      <c r="A92" s="6" t="s">
        <v>99</v>
      </c>
      <c r="B92" s="34"/>
      <c r="C92" s="39">
        <v>8</v>
      </c>
      <c r="D92" s="40" t="s">
        <v>20</v>
      </c>
      <c r="E92" s="31">
        <v>0</v>
      </c>
      <c r="F92" s="31">
        <v>0</v>
      </c>
      <c r="G92" s="31">
        <v>0</v>
      </c>
      <c r="H92" s="41">
        <f t="shared" si="125"/>
        <v>0</v>
      </c>
      <c r="I92" s="31">
        <v>0</v>
      </c>
      <c r="J92" s="31">
        <v>0</v>
      </c>
      <c r="K92" s="31">
        <v>0</v>
      </c>
      <c r="L92" s="37">
        <f t="shared" si="126"/>
        <v>0</v>
      </c>
      <c r="M92" s="31">
        <v>0</v>
      </c>
      <c r="N92" s="31">
        <v>0</v>
      </c>
      <c r="O92" s="31">
        <v>0</v>
      </c>
      <c r="P92" s="37">
        <f t="shared" si="128"/>
        <v>0</v>
      </c>
      <c r="Q92" s="31">
        <v>0</v>
      </c>
      <c r="R92" s="31">
        <v>0</v>
      </c>
      <c r="S92" s="31">
        <v>0</v>
      </c>
      <c r="T92" s="37">
        <f t="shared" si="129"/>
        <v>0</v>
      </c>
      <c r="U92" s="31">
        <v>0</v>
      </c>
      <c r="V92" s="31">
        <v>0</v>
      </c>
      <c r="W92" s="31">
        <v>0</v>
      </c>
      <c r="X92" s="41">
        <f t="shared" si="170"/>
        <v>0</v>
      </c>
      <c r="Y92" s="31">
        <v>0</v>
      </c>
      <c r="Z92" s="31">
        <v>0</v>
      </c>
      <c r="AA92" s="31">
        <v>0</v>
      </c>
      <c r="AB92" s="37">
        <f t="shared" si="134"/>
        <v>0</v>
      </c>
      <c r="AC92" s="31">
        <v>0</v>
      </c>
      <c r="AD92" s="31">
        <v>0</v>
      </c>
      <c r="AE92" s="31">
        <v>0</v>
      </c>
      <c r="AF92" s="41">
        <f t="shared" si="138"/>
        <v>0</v>
      </c>
      <c r="AG92" s="31">
        <v>0</v>
      </c>
      <c r="AH92" s="31">
        <v>0</v>
      </c>
      <c r="AI92" s="31">
        <v>0</v>
      </c>
      <c r="AJ92" s="37">
        <f t="shared" si="139"/>
        <v>0</v>
      </c>
      <c r="AK92" s="31">
        <v>0</v>
      </c>
      <c r="AL92" s="31">
        <v>0</v>
      </c>
      <c r="AM92" s="31">
        <v>0</v>
      </c>
      <c r="AN92" s="41">
        <f t="shared" si="143"/>
        <v>0</v>
      </c>
      <c r="AO92" s="31">
        <v>0</v>
      </c>
      <c r="AP92" s="31">
        <v>0</v>
      </c>
      <c r="AQ92" s="31">
        <v>0</v>
      </c>
      <c r="AR92" s="37">
        <f t="shared" si="144"/>
        <v>0</v>
      </c>
      <c r="AS92" s="31">
        <v>0</v>
      </c>
      <c r="AT92" s="31">
        <v>0</v>
      </c>
      <c r="AU92" s="31">
        <v>0</v>
      </c>
      <c r="AV92" s="41">
        <f t="shared" si="148"/>
        <v>0</v>
      </c>
      <c r="AW92" s="31">
        <v>0</v>
      </c>
      <c r="AX92" s="31">
        <v>0</v>
      </c>
      <c r="AY92" s="31">
        <v>0</v>
      </c>
      <c r="AZ92" s="37">
        <f t="shared" si="149"/>
        <v>0</v>
      </c>
      <c r="BA92" s="31">
        <v>0</v>
      </c>
      <c r="BB92" s="31">
        <v>0</v>
      </c>
      <c r="BC92" s="31">
        <v>0</v>
      </c>
      <c r="BD92" s="41">
        <f t="shared" si="153"/>
        <v>0</v>
      </c>
    </row>
    <row r="93" spans="1:56" ht="17.25" customHeight="1" x14ac:dyDescent="0.2">
      <c r="A93" s="22"/>
      <c r="B93" s="23">
        <v>10</v>
      </c>
      <c r="C93" s="24" t="s">
        <v>31</v>
      </c>
      <c r="D93" s="25"/>
      <c r="E93" s="68">
        <f>SUM(E94:E101)</f>
        <v>210697</v>
      </c>
      <c r="F93" s="68">
        <f>SUM(F94:F101)</f>
        <v>161329</v>
      </c>
      <c r="G93" s="68">
        <f>SUM(G94:G101)</f>
        <v>0</v>
      </c>
      <c r="H93" s="26">
        <f t="shared" si="125"/>
        <v>372026</v>
      </c>
      <c r="I93" s="68">
        <f>SUM(I94:I101)</f>
        <v>0</v>
      </c>
      <c r="J93" s="68">
        <f>SUM(J94:J101)</f>
        <v>0</v>
      </c>
      <c r="K93" s="68">
        <f>SUM(K94:K101)</f>
        <v>0</v>
      </c>
      <c r="L93" s="68">
        <f t="shared" si="126"/>
        <v>0</v>
      </c>
      <c r="M93" s="26">
        <f t="shared" ref="M93:O97" si="171">+I93+E93</f>
        <v>210697</v>
      </c>
      <c r="N93" s="26">
        <f t="shared" si="171"/>
        <v>161329</v>
      </c>
      <c r="O93" s="26">
        <f t="shared" si="171"/>
        <v>0</v>
      </c>
      <c r="P93" s="69">
        <f t="shared" si="128"/>
        <v>372026</v>
      </c>
      <c r="Q93" s="68">
        <f>SUM(Q94:Q101)</f>
        <v>0</v>
      </c>
      <c r="R93" s="68">
        <f>SUM(R94:R101)</f>
        <v>-450</v>
      </c>
      <c r="S93" s="68">
        <f>SUM(S94:S101)</f>
        <v>0</v>
      </c>
      <c r="T93" s="68">
        <f t="shared" si="129"/>
        <v>-450</v>
      </c>
      <c r="U93" s="26">
        <f t="shared" ref="U93:U97" si="172">+Q93+M93</f>
        <v>210697</v>
      </c>
      <c r="V93" s="26">
        <f t="shared" ref="V93:V97" si="173">+R93+N93</f>
        <v>160879</v>
      </c>
      <c r="W93" s="26">
        <f t="shared" ref="W93:W97" si="174">+S93+O93</f>
        <v>0</v>
      </c>
      <c r="X93" s="27">
        <f t="shared" si="170"/>
        <v>371576</v>
      </c>
      <c r="Y93" s="68">
        <f>SUM(Y94:Y101)</f>
        <v>0</v>
      </c>
      <c r="Z93" s="68">
        <f>SUM(Z94:Z101)</f>
        <v>0</v>
      </c>
      <c r="AA93" s="68">
        <f>SUM(AA94:AA101)</f>
        <v>0</v>
      </c>
      <c r="AB93" s="68">
        <f t="shared" si="134"/>
        <v>0</v>
      </c>
      <c r="AC93" s="26">
        <f t="shared" ref="AC93:AC97" si="175">+Y93+U93</f>
        <v>210697</v>
      </c>
      <c r="AD93" s="26">
        <f t="shared" ref="AD93:AD97" si="176">+Z93+V93</f>
        <v>160879</v>
      </c>
      <c r="AE93" s="26">
        <f t="shared" ref="AE93:AE97" si="177">+AA93+W93</f>
        <v>0</v>
      </c>
      <c r="AF93" s="27">
        <f t="shared" si="138"/>
        <v>371576</v>
      </c>
      <c r="AG93" s="68">
        <f>SUM(AG94:AG101)</f>
        <v>0</v>
      </c>
      <c r="AH93" s="68">
        <f>SUM(AH94:AH101)</f>
        <v>-850</v>
      </c>
      <c r="AI93" s="68">
        <f>SUM(AI94:AI101)</f>
        <v>0</v>
      </c>
      <c r="AJ93" s="68">
        <f t="shared" si="139"/>
        <v>-850</v>
      </c>
      <c r="AK93" s="26">
        <f t="shared" ref="AK93:AK97" si="178">+AG93+AC93</f>
        <v>210697</v>
      </c>
      <c r="AL93" s="26">
        <f t="shared" ref="AL93:AL97" si="179">+AH93+AD93</f>
        <v>160029</v>
      </c>
      <c r="AM93" s="26">
        <f t="shared" ref="AM93:AM97" si="180">+AI93+AE93</f>
        <v>0</v>
      </c>
      <c r="AN93" s="27">
        <f t="shared" si="143"/>
        <v>370726</v>
      </c>
      <c r="AO93" s="68">
        <f>SUM(AO94:AO101)</f>
        <v>0</v>
      </c>
      <c r="AP93" s="68">
        <f>SUM(AP94:AP101)</f>
        <v>0</v>
      </c>
      <c r="AQ93" s="68">
        <f>SUM(AQ94:AQ101)</f>
        <v>0</v>
      </c>
      <c r="AR93" s="68">
        <f t="shared" si="144"/>
        <v>0</v>
      </c>
      <c r="AS93" s="26">
        <f t="shared" ref="AS93:AS97" si="181">+AO93+AK93</f>
        <v>210697</v>
      </c>
      <c r="AT93" s="26">
        <f t="shared" ref="AT93:AT97" si="182">+AP93+AL93</f>
        <v>160029</v>
      </c>
      <c r="AU93" s="26">
        <f t="shared" ref="AU93:AU97" si="183">+AQ93+AM93</f>
        <v>0</v>
      </c>
      <c r="AV93" s="27">
        <f t="shared" si="148"/>
        <v>370726</v>
      </c>
      <c r="AW93" s="68">
        <f>SUM(AW94:AW101)</f>
        <v>0</v>
      </c>
      <c r="AX93" s="68">
        <f>SUM(AX94:AX101)</f>
        <v>218</v>
      </c>
      <c r="AY93" s="68">
        <f>SUM(AY94:AY101)</f>
        <v>0</v>
      </c>
      <c r="AZ93" s="68">
        <f t="shared" si="149"/>
        <v>218</v>
      </c>
      <c r="BA93" s="26">
        <f t="shared" ref="BA93:BA97" si="184">+AW93+AS93</f>
        <v>210697</v>
      </c>
      <c r="BB93" s="26">
        <f t="shared" ref="BB93:BB97" si="185">+AX93+AT93</f>
        <v>160247</v>
      </c>
      <c r="BC93" s="26">
        <f t="shared" ref="BC93:BC97" si="186">+AY93+AU93</f>
        <v>0</v>
      </c>
      <c r="BD93" s="27">
        <f t="shared" si="153"/>
        <v>370944</v>
      </c>
    </row>
    <row r="94" spans="1:56" ht="17.25" customHeight="1" x14ac:dyDescent="0.2">
      <c r="A94" s="6"/>
      <c r="B94" s="28"/>
      <c r="C94" s="29">
        <v>1</v>
      </c>
      <c r="D94" s="30" t="s">
        <v>11</v>
      </c>
      <c r="E94" s="31">
        <v>0</v>
      </c>
      <c r="F94" s="31">
        <v>3871</v>
      </c>
      <c r="G94" s="31">
        <v>0</v>
      </c>
      <c r="H94" s="102">
        <f t="shared" si="125"/>
        <v>3871</v>
      </c>
      <c r="I94" s="31"/>
      <c r="J94" s="31"/>
      <c r="K94" s="31"/>
      <c r="L94" s="31">
        <f t="shared" si="126"/>
        <v>0</v>
      </c>
      <c r="M94" s="31">
        <f t="shared" si="171"/>
        <v>0</v>
      </c>
      <c r="N94" s="31">
        <f t="shared" si="171"/>
        <v>3871</v>
      </c>
      <c r="O94" s="31">
        <f t="shared" si="171"/>
        <v>0</v>
      </c>
      <c r="P94" s="32">
        <f t="shared" si="128"/>
        <v>3871</v>
      </c>
      <c r="Q94" s="31"/>
      <c r="R94" s="31"/>
      <c r="S94" s="31"/>
      <c r="T94" s="31">
        <f t="shared" si="129"/>
        <v>0</v>
      </c>
      <c r="U94" s="31">
        <f t="shared" si="172"/>
        <v>0</v>
      </c>
      <c r="V94" s="31">
        <f t="shared" si="173"/>
        <v>3871</v>
      </c>
      <c r="W94" s="31">
        <f t="shared" si="174"/>
        <v>0</v>
      </c>
      <c r="X94" s="103">
        <f t="shared" si="170"/>
        <v>3871</v>
      </c>
      <c r="Y94" s="31"/>
      <c r="Z94" s="31"/>
      <c r="AA94" s="31"/>
      <c r="AB94" s="31">
        <f t="shared" si="134"/>
        <v>0</v>
      </c>
      <c r="AC94" s="31">
        <f t="shared" si="175"/>
        <v>0</v>
      </c>
      <c r="AD94" s="31">
        <f t="shared" si="176"/>
        <v>3871</v>
      </c>
      <c r="AE94" s="31">
        <f t="shared" si="177"/>
        <v>0</v>
      </c>
      <c r="AF94" s="103">
        <f t="shared" si="138"/>
        <v>3871</v>
      </c>
      <c r="AG94" s="31"/>
      <c r="AH94" s="31"/>
      <c r="AI94" s="31"/>
      <c r="AJ94" s="31">
        <f t="shared" si="139"/>
        <v>0</v>
      </c>
      <c r="AK94" s="31">
        <f t="shared" si="178"/>
        <v>0</v>
      </c>
      <c r="AL94" s="31">
        <f t="shared" si="179"/>
        <v>3871</v>
      </c>
      <c r="AM94" s="31">
        <f t="shared" si="180"/>
        <v>0</v>
      </c>
      <c r="AN94" s="103">
        <f t="shared" si="143"/>
        <v>3871</v>
      </c>
      <c r="AO94" s="31">
        <v>0</v>
      </c>
      <c r="AP94" s="31">
        <v>0</v>
      </c>
      <c r="AQ94" s="31">
        <v>0</v>
      </c>
      <c r="AR94" s="31">
        <f t="shared" si="144"/>
        <v>0</v>
      </c>
      <c r="AS94" s="31">
        <f t="shared" si="181"/>
        <v>0</v>
      </c>
      <c r="AT94" s="31">
        <f t="shared" si="182"/>
        <v>3871</v>
      </c>
      <c r="AU94" s="31">
        <f t="shared" si="183"/>
        <v>0</v>
      </c>
      <c r="AV94" s="103">
        <f t="shared" si="148"/>
        <v>3871</v>
      </c>
      <c r="AW94" s="31">
        <v>0</v>
      </c>
      <c r="AX94" s="31">
        <v>0</v>
      </c>
      <c r="AY94" s="31">
        <v>0</v>
      </c>
      <c r="AZ94" s="31">
        <f t="shared" si="149"/>
        <v>0</v>
      </c>
      <c r="BA94" s="31">
        <f t="shared" si="184"/>
        <v>0</v>
      </c>
      <c r="BB94" s="31">
        <f t="shared" si="185"/>
        <v>3871</v>
      </c>
      <c r="BC94" s="31">
        <f t="shared" si="186"/>
        <v>0</v>
      </c>
      <c r="BD94" s="103">
        <f t="shared" si="153"/>
        <v>3871</v>
      </c>
    </row>
    <row r="95" spans="1:56" ht="30" x14ac:dyDescent="0.2">
      <c r="A95" s="6"/>
      <c r="B95" s="34"/>
      <c r="C95" s="35">
        <v>2</v>
      </c>
      <c r="D95" s="36" t="s">
        <v>12</v>
      </c>
      <c r="E95" s="31">
        <v>0</v>
      </c>
      <c r="F95" s="31">
        <v>458</v>
      </c>
      <c r="G95" s="31">
        <v>0</v>
      </c>
      <c r="H95" s="41">
        <f t="shared" si="125"/>
        <v>458</v>
      </c>
      <c r="I95" s="31"/>
      <c r="J95" s="31"/>
      <c r="K95" s="31"/>
      <c r="L95" s="37">
        <f t="shared" si="126"/>
        <v>0</v>
      </c>
      <c r="M95" s="31">
        <f t="shared" si="171"/>
        <v>0</v>
      </c>
      <c r="N95" s="31">
        <f t="shared" si="171"/>
        <v>458</v>
      </c>
      <c r="O95" s="31">
        <f t="shared" si="171"/>
        <v>0</v>
      </c>
      <c r="P95" s="38">
        <f t="shared" si="128"/>
        <v>458</v>
      </c>
      <c r="Q95" s="31"/>
      <c r="R95" s="31"/>
      <c r="S95" s="31"/>
      <c r="T95" s="37">
        <f t="shared" si="129"/>
        <v>0</v>
      </c>
      <c r="U95" s="31">
        <f t="shared" si="172"/>
        <v>0</v>
      </c>
      <c r="V95" s="31">
        <f t="shared" si="173"/>
        <v>458</v>
      </c>
      <c r="W95" s="31">
        <f t="shared" si="174"/>
        <v>0</v>
      </c>
      <c r="X95" s="42">
        <f t="shared" si="170"/>
        <v>458</v>
      </c>
      <c r="Y95" s="31"/>
      <c r="Z95" s="31"/>
      <c r="AA95" s="31"/>
      <c r="AB95" s="37">
        <f t="shared" si="134"/>
        <v>0</v>
      </c>
      <c r="AC95" s="31">
        <f t="shared" si="175"/>
        <v>0</v>
      </c>
      <c r="AD95" s="31">
        <f t="shared" si="176"/>
        <v>458</v>
      </c>
      <c r="AE95" s="31">
        <f t="shared" si="177"/>
        <v>0</v>
      </c>
      <c r="AF95" s="42">
        <f t="shared" si="138"/>
        <v>458</v>
      </c>
      <c r="AG95" s="31"/>
      <c r="AH95" s="31"/>
      <c r="AI95" s="31"/>
      <c r="AJ95" s="37">
        <f t="shared" si="139"/>
        <v>0</v>
      </c>
      <c r="AK95" s="31">
        <f t="shared" si="178"/>
        <v>0</v>
      </c>
      <c r="AL95" s="31">
        <f t="shared" si="179"/>
        <v>458</v>
      </c>
      <c r="AM95" s="31">
        <f t="shared" si="180"/>
        <v>0</v>
      </c>
      <c r="AN95" s="42">
        <f t="shared" si="143"/>
        <v>458</v>
      </c>
      <c r="AO95" s="31">
        <v>0</v>
      </c>
      <c r="AP95" s="31">
        <v>0</v>
      </c>
      <c r="AQ95" s="31">
        <v>0</v>
      </c>
      <c r="AR95" s="37">
        <f t="shared" si="144"/>
        <v>0</v>
      </c>
      <c r="AS95" s="31">
        <f t="shared" si="181"/>
        <v>0</v>
      </c>
      <c r="AT95" s="31">
        <f t="shared" si="182"/>
        <v>458</v>
      </c>
      <c r="AU95" s="31">
        <f t="shared" si="183"/>
        <v>0</v>
      </c>
      <c r="AV95" s="42">
        <f t="shared" si="148"/>
        <v>458</v>
      </c>
      <c r="AW95" s="31">
        <v>0</v>
      </c>
      <c r="AX95" s="31">
        <v>0</v>
      </c>
      <c r="AY95" s="31">
        <v>0</v>
      </c>
      <c r="AZ95" s="37">
        <f t="shared" si="149"/>
        <v>0</v>
      </c>
      <c r="BA95" s="31">
        <f t="shared" si="184"/>
        <v>0</v>
      </c>
      <c r="BB95" s="31">
        <f t="shared" si="185"/>
        <v>458</v>
      </c>
      <c r="BC95" s="31">
        <f t="shared" si="186"/>
        <v>0</v>
      </c>
      <c r="BD95" s="42">
        <f t="shared" si="153"/>
        <v>458</v>
      </c>
    </row>
    <row r="96" spans="1:56" ht="17.25" customHeight="1" x14ac:dyDescent="0.2">
      <c r="A96" s="6"/>
      <c r="B96" s="34"/>
      <c r="C96" s="39">
        <v>3</v>
      </c>
      <c r="D96" s="40" t="s">
        <v>13</v>
      </c>
      <c r="E96" s="31">
        <v>61919</v>
      </c>
      <c r="F96" s="31">
        <v>0</v>
      </c>
      <c r="G96" s="31">
        <v>0</v>
      </c>
      <c r="H96" s="41">
        <f t="shared" si="125"/>
        <v>61919</v>
      </c>
      <c r="I96" s="31"/>
      <c r="J96" s="31"/>
      <c r="K96" s="31"/>
      <c r="L96" s="37">
        <f t="shared" si="126"/>
        <v>0</v>
      </c>
      <c r="M96" s="31">
        <f t="shared" si="171"/>
        <v>61919</v>
      </c>
      <c r="N96" s="31">
        <f t="shared" si="171"/>
        <v>0</v>
      </c>
      <c r="O96" s="31">
        <f t="shared" si="171"/>
        <v>0</v>
      </c>
      <c r="P96" s="38">
        <f t="shared" si="128"/>
        <v>61919</v>
      </c>
      <c r="Q96" s="31"/>
      <c r="R96" s="31"/>
      <c r="S96" s="31"/>
      <c r="T96" s="37">
        <f t="shared" si="129"/>
        <v>0</v>
      </c>
      <c r="U96" s="31">
        <f t="shared" si="172"/>
        <v>61919</v>
      </c>
      <c r="V96" s="31">
        <f t="shared" si="173"/>
        <v>0</v>
      </c>
      <c r="W96" s="31">
        <f t="shared" si="174"/>
        <v>0</v>
      </c>
      <c r="X96" s="42">
        <f t="shared" si="170"/>
        <v>61919</v>
      </c>
      <c r="Y96" s="31"/>
      <c r="Z96" s="31"/>
      <c r="AA96" s="31"/>
      <c r="AB96" s="37">
        <f t="shared" si="134"/>
        <v>0</v>
      </c>
      <c r="AC96" s="31">
        <f t="shared" si="175"/>
        <v>61919</v>
      </c>
      <c r="AD96" s="31">
        <f t="shared" si="176"/>
        <v>0</v>
      </c>
      <c r="AE96" s="31">
        <f t="shared" si="177"/>
        <v>0</v>
      </c>
      <c r="AF96" s="42">
        <f t="shared" si="138"/>
        <v>61919</v>
      </c>
      <c r="AG96" s="31"/>
      <c r="AH96" s="31"/>
      <c r="AI96" s="31"/>
      <c r="AJ96" s="37">
        <f t="shared" si="139"/>
        <v>0</v>
      </c>
      <c r="AK96" s="31">
        <f t="shared" si="178"/>
        <v>61919</v>
      </c>
      <c r="AL96" s="31">
        <f t="shared" si="179"/>
        <v>0</v>
      </c>
      <c r="AM96" s="31">
        <f t="shared" si="180"/>
        <v>0</v>
      </c>
      <c r="AN96" s="42">
        <f t="shared" si="143"/>
        <v>61919</v>
      </c>
      <c r="AO96" s="31">
        <v>0</v>
      </c>
      <c r="AP96" s="31">
        <v>0</v>
      </c>
      <c r="AQ96" s="31">
        <v>0</v>
      </c>
      <c r="AR96" s="37">
        <f t="shared" si="144"/>
        <v>0</v>
      </c>
      <c r="AS96" s="31">
        <f t="shared" si="181"/>
        <v>61919</v>
      </c>
      <c r="AT96" s="31">
        <f t="shared" si="182"/>
        <v>0</v>
      </c>
      <c r="AU96" s="31">
        <f t="shared" si="183"/>
        <v>0</v>
      </c>
      <c r="AV96" s="42">
        <f t="shared" si="148"/>
        <v>61919</v>
      </c>
      <c r="AW96" s="31">
        <v>0</v>
      </c>
      <c r="AX96" s="31">
        <v>0</v>
      </c>
      <c r="AY96" s="31">
        <v>0</v>
      </c>
      <c r="AZ96" s="37">
        <f t="shared" si="149"/>
        <v>0</v>
      </c>
      <c r="BA96" s="31">
        <f t="shared" si="184"/>
        <v>61919</v>
      </c>
      <c r="BB96" s="31">
        <f t="shared" si="185"/>
        <v>0</v>
      </c>
      <c r="BC96" s="31">
        <f t="shared" si="186"/>
        <v>0</v>
      </c>
      <c r="BD96" s="42">
        <f t="shared" si="153"/>
        <v>61919</v>
      </c>
    </row>
    <row r="97" spans="1:56" ht="17.25" customHeight="1" x14ac:dyDescent="0.2">
      <c r="A97" s="6"/>
      <c r="B97" s="34"/>
      <c r="C97" s="39">
        <v>4</v>
      </c>
      <c r="D97" s="40" t="s">
        <v>14</v>
      </c>
      <c r="E97" s="31">
        <v>16760</v>
      </c>
      <c r="F97" s="31">
        <v>155000</v>
      </c>
      <c r="G97" s="31">
        <v>0</v>
      </c>
      <c r="H97" s="41">
        <f t="shared" si="125"/>
        <v>171760</v>
      </c>
      <c r="I97" s="31"/>
      <c r="J97" s="31"/>
      <c r="K97" s="31"/>
      <c r="L97" s="37">
        <f t="shared" si="126"/>
        <v>0</v>
      </c>
      <c r="M97" s="31">
        <f t="shared" si="171"/>
        <v>16760</v>
      </c>
      <c r="N97" s="31">
        <f t="shared" si="171"/>
        <v>155000</v>
      </c>
      <c r="O97" s="31">
        <f t="shared" si="171"/>
        <v>0</v>
      </c>
      <c r="P97" s="38">
        <f t="shared" si="128"/>
        <v>171760</v>
      </c>
      <c r="Q97" s="31"/>
      <c r="R97" s="31"/>
      <c r="S97" s="31"/>
      <c r="T97" s="37">
        <f t="shared" si="129"/>
        <v>0</v>
      </c>
      <c r="U97" s="31">
        <f t="shared" si="172"/>
        <v>16760</v>
      </c>
      <c r="V97" s="31">
        <f t="shared" si="173"/>
        <v>155000</v>
      </c>
      <c r="W97" s="31">
        <f t="shared" si="174"/>
        <v>0</v>
      </c>
      <c r="X97" s="42">
        <f t="shared" si="170"/>
        <v>171760</v>
      </c>
      <c r="Y97" s="31"/>
      <c r="Z97" s="31"/>
      <c r="AA97" s="31"/>
      <c r="AB97" s="37">
        <f t="shared" si="134"/>
        <v>0</v>
      </c>
      <c r="AC97" s="31">
        <f t="shared" si="175"/>
        <v>16760</v>
      </c>
      <c r="AD97" s="31">
        <f t="shared" si="176"/>
        <v>155000</v>
      </c>
      <c r="AE97" s="31">
        <f t="shared" si="177"/>
        <v>0</v>
      </c>
      <c r="AF97" s="42">
        <f t="shared" si="138"/>
        <v>171760</v>
      </c>
      <c r="AG97" s="31"/>
      <c r="AH97" s="31"/>
      <c r="AI97" s="31"/>
      <c r="AJ97" s="37">
        <f t="shared" si="139"/>
        <v>0</v>
      </c>
      <c r="AK97" s="31">
        <f t="shared" si="178"/>
        <v>16760</v>
      </c>
      <c r="AL97" s="31">
        <f t="shared" si="179"/>
        <v>155000</v>
      </c>
      <c r="AM97" s="31">
        <f t="shared" si="180"/>
        <v>0</v>
      </c>
      <c r="AN97" s="42">
        <f t="shared" si="143"/>
        <v>171760</v>
      </c>
      <c r="AO97" s="31">
        <v>0</v>
      </c>
      <c r="AP97" s="31">
        <v>0</v>
      </c>
      <c r="AQ97" s="31">
        <v>0</v>
      </c>
      <c r="AR97" s="37">
        <f t="shared" si="144"/>
        <v>0</v>
      </c>
      <c r="AS97" s="31">
        <f t="shared" si="181"/>
        <v>16760</v>
      </c>
      <c r="AT97" s="31">
        <f t="shared" si="182"/>
        <v>155000</v>
      </c>
      <c r="AU97" s="31">
        <f t="shared" si="183"/>
        <v>0</v>
      </c>
      <c r="AV97" s="42">
        <f t="shared" si="148"/>
        <v>171760</v>
      </c>
      <c r="AW97" s="31">
        <v>0</v>
      </c>
      <c r="AX97" s="31">
        <v>0</v>
      </c>
      <c r="AY97" s="31">
        <v>0</v>
      </c>
      <c r="AZ97" s="37">
        <f t="shared" si="149"/>
        <v>0</v>
      </c>
      <c r="BA97" s="31">
        <f t="shared" si="184"/>
        <v>16760</v>
      </c>
      <c r="BB97" s="31">
        <f t="shared" si="185"/>
        <v>155000</v>
      </c>
      <c r="BC97" s="31">
        <f t="shared" si="186"/>
        <v>0</v>
      </c>
      <c r="BD97" s="42">
        <f t="shared" si="153"/>
        <v>171760</v>
      </c>
    </row>
    <row r="98" spans="1:56" ht="17.25" customHeight="1" x14ac:dyDescent="0.2">
      <c r="A98" s="6">
        <v>8</v>
      </c>
      <c r="B98" s="34"/>
      <c r="C98" s="39">
        <v>5</v>
      </c>
      <c r="D98" s="40" t="s">
        <v>15</v>
      </c>
      <c r="E98" s="31">
        <v>132018</v>
      </c>
      <c r="F98" s="31">
        <v>2000</v>
      </c>
      <c r="G98" s="31">
        <v>0</v>
      </c>
      <c r="H98" s="41">
        <f t="shared" si="125"/>
        <v>134018</v>
      </c>
      <c r="I98" s="31">
        <v>0</v>
      </c>
      <c r="J98" s="31">
        <v>0</v>
      </c>
      <c r="K98" s="31">
        <v>0</v>
      </c>
      <c r="L98" s="41">
        <f t="shared" si="126"/>
        <v>0</v>
      </c>
      <c r="M98" s="31">
        <v>132018</v>
      </c>
      <c r="N98" s="31">
        <v>2000</v>
      </c>
      <c r="O98" s="31">
        <v>0</v>
      </c>
      <c r="P98" s="41">
        <f t="shared" si="128"/>
        <v>134018</v>
      </c>
      <c r="Q98" s="31">
        <v>0</v>
      </c>
      <c r="R98" s="31">
        <v>-450</v>
      </c>
      <c r="S98" s="31">
        <v>0</v>
      </c>
      <c r="T98" s="41">
        <f t="shared" si="129"/>
        <v>-450</v>
      </c>
      <c r="U98" s="31">
        <v>132018</v>
      </c>
      <c r="V98" s="31">
        <v>1550</v>
      </c>
      <c r="W98" s="31">
        <v>0</v>
      </c>
      <c r="X98" s="41">
        <f t="shared" si="170"/>
        <v>133568</v>
      </c>
      <c r="Y98" s="31">
        <v>0</v>
      </c>
      <c r="Z98" s="31">
        <v>0</v>
      </c>
      <c r="AA98" s="31">
        <v>0</v>
      </c>
      <c r="AB98" s="41">
        <f t="shared" si="134"/>
        <v>0</v>
      </c>
      <c r="AC98" s="31">
        <v>132018</v>
      </c>
      <c r="AD98" s="31">
        <v>1550</v>
      </c>
      <c r="AE98" s="31">
        <v>0</v>
      </c>
      <c r="AF98" s="41">
        <f t="shared" si="138"/>
        <v>133568</v>
      </c>
      <c r="AG98" s="31">
        <v>0</v>
      </c>
      <c r="AH98" s="31">
        <v>-850</v>
      </c>
      <c r="AI98" s="31">
        <v>0</v>
      </c>
      <c r="AJ98" s="41">
        <f t="shared" si="139"/>
        <v>-850</v>
      </c>
      <c r="AK98" s="31">
        <v>132018</v>
      </c>
      <c r="AL98" s="31">
        <v>700</v>
      </c>
      <c r="AM98" s="31">
        <v>0</v>
      </c>
      <c r="AN98" s="41">
        <f t="shared" si="143"/>
        <v>132718</v>
      </c>
      <c r="AO98" s="31">
        <v>0</v>
      </c>
      <c r="AP98" s="31">
        <v>0</v>
      </c>
      <c r="AQ98" s="31">
        <v>0</v>
      </c>
      <c r="AR98" s="41">
        <f t="shared" si="144"/>
        <v>0</v>
      </c>
      <c r="AS98" s="31">
        <v>132018</v>
      </c>
      <c r="AT98" s="31">
        <v>700</v>
      </c>
      <c r="AU98" s="31">
        <v>0</v>
      </c>
      <c r="AV98" s="41">
        <f t="shared" si="148"/>
        <v>132718</v>
      </c>
      <c r="AW98" s="31">
        <v>0</v>
      </c>
      <c r="AX98" s="31">
        <v>0</v>
      </c>
      <c r="AY98" s="31">
        <v>0</v>
      </c>
      <c r="AZ98" s="41">
        <f t="shared" si="149"/>
        <v>0</v>
      </c>
      <c r="BA98" s="31">
        <v>132018</v>
      </c>
      <c r="BB98" s="31">
        <v>700</v>
      </c>
      <c r="BC98" s="31">
        <v>0</v>
      </c>
      <c r="BD98" s="41">
        <f t="shared" si="153"/>
        <v>132718</v>
      </c>
    </row>
    <row r="99" spans="1:56" ht="17.25" customHeight="1" x14ac:dyDescent="0.2">
      <c r="A99" s="6" t="s">
        <v>97</v>
      </c>
      <c r="B99" s="28"/>
      <c r="C99" s="29">
        <v>6</v>
      </c>
      <c r="D99" s="30" t="s">
        <v>17</v>
      </c>
      <c r="E99" s="31">
        <v>0</v>
      </c>
      <c r="F99" s="31">
        <v>0</v>
      </c>
      <c r="G99" s="31">
        <v>0</v>
      </c>
      <c r="H99" s="102">
        <f t="shared" si="125"/>
        <v>0</v>
      </c>
      <c r="I99" s="31">
        <v>0</v>
      </c>
      <c r="J99" s="31">
        <v>0</v>
      </c>
      <c r="K99" s="31">
        <v>0</v>
      </c>
      <c r="L99" s="31">
        <f t="shared" si="126"/>
        <v>0</v>
      </c>
      <c r="M99" s="31">
        <v>0</v>
      </c>
      <c r="N99" s="31">
        <v>0</v>
      </c>
      <c r="O99" s="31">
        <v>0</v>
      </c>
      <c r="P99" s="32">
        <f t="shared" si="128"/>
        <v>0</v>
      </c>
      <c r="Q99" s="31">
        <v>0</v>
      </c>
      <c r="R99" s="31">
        <v>0</v>
      </c>
      <c r="S99" s="31">
        <v>0</v>
      </c>
      <c r="T99" s="31">
        <f t="shared" ref="T99:T107" si="187">+S99+R99+Q99</f>
        <v>0</v>
      </c>
      <c r="U99" s="31">
        <v>0</v>
      </c>
      <c r="V99" s="31">
        <v>0</v>
      </c>
      <c r="W99" s="31">
        <v>0</v>
      </c>
      <c r="X99" s="103">
        <f t="shared" ref="X99:X107" si="188">+W99+V99+U99</f>
        <v>0</v>
      </c>
      <c r="Y99" s="31">
        <v>0</v>
      </c>
      <c r="Z99" s="31">
        <v>0</v>
      </c>
      <c r="AA99" s="31">
        <v>0</v>
      </c>
      <c r="AB99" s="31">
        <f t="shared" si="134"/>
        <v>0</v>
      </c>
      <c r="AC99" s="31">
        <v>0</v>
      </c>
      <c r="AD99" s="31">
        <v>0</v>
      </c>
      <c r="AE99" s="31">
        <v>0</v>
      </c>
      <c r="AF99" s="103">
        <f t="shared" si="138"/>
        <v>0</v>
      </c>
      <c r="AG99" s="31">
        <v>0</v>
      </c>
      <c r="AH99" s="31">
        <v>0</v>
      </c>
      <c r="AI99" s="31">
        <v>0</v>
      </c>
      <c r="AJ99" s="31">
        <f t="shared" si="139"/>
        <v>0</v>
      </c>
      <c r="AK99" s="31">
        <v>0</v>
      </c>
      <c r="AL99" s="31">
        <v>0</v>
      </c>
      <c r="AM99" s="31">
        <v>0</v>
      </c>
      <c r="AN99" s="103">
        <f t="shared" si="143"/>
        <v>0</v>
      </c>
      <c r="AO99" s="31">
        <v>0</v>
      </c>
      <c r="AP99" s="31">
        <v>0</v>
      </c>
      <c r="AQ99" s="31">
        <v>0</v>
      </c>
      <c r="AR99" s="31">
        <f t="shared" si="144"/>
        <v>0</v>
      </c>
      <c r="AS99" s="31">
        <v>0</v>
      </c>
      <c r="AT99" s="31">
        <v>0</v>
      </c>
      <c r="AU99" s="31">
        <v>0</v>
      </c>
      <c r="AV99" s="103">
        <f t="shared" si="148"/>
        <v>0</v>
      </c>
      <c r="AW99" s="31">
        <v>0</v>
      </c>
      <c r="AX99" s="31">
        <v>0</v>
      </c>
      <c r="AY99" s="31">
        <v>0</v>
      </c>
      <c r="AZ99" s="31">
        <f t="shared" si="149"/>
        <v>0</v>
      </c>
      <c r="BA99" s="31">
        <v>0</v>
      </c>
      <c r="BB99" s="31">
        <v>0</v>
      </c>
      <c r="BC99" s="31">
        <v>0</v>
      </c>
      <c r="BD99" s="103">
        <f t="shared" si="153"/>
        <v>0</v>
      </c>
    </row>
    <row r="100" spans="1:56" ht="17.25" customHeight="1" x14ac:dyDescent="0.2">
      <c r="A100" s="6" t="s">
        <v>98</v>
      </c>
      <c r="B100" s="34"/>
      <c r="C100" s="39">
        <v>7</v>
      </c>
      <c r="D100" s="40" t="s">
        <v>19</v>
      </c>
      <c r="E100" s="31">
        <v>0</v>
      </c>
      <c r="F100" s="31">
        <v>0</v>
      </c>
      <c r="G100" s="31">
        <v>0</v>
      </c>
      <c r="H100" s="41">
        <f t="shared" si="125"/>
        <v>0</v>
      </c>
      <c r="I100" s="31">
        <v>0</v>
      </c>
      <c r="J100" s="31">
        <v>0</v>
      </c>
      <c r="K100" s="31">
        <v>0</v>
      </c>
      <c r="L100" s="37">
        <f t="shared" si="126"/>
        <v>0</v>
      </c>
      <c r="M100" s="31">
        <v>0</v>
      </c>
      <c r="N100" s="31">
        <v>0</v>
      </c>
      <c r="O100" s="31">
        <v>0</v>
      </c>
      <c r="P100" s="37">
        <f t="shared" si="128"/>
        <v>0</v>
      </c>
      <c r="Q100" s="31">
        <v>0</v>
      </c>
      <c r="R100" s="31">
        <v>0</v>
      </c>
      <c r="S100" s="31">
        <v>0</v>
      </c>
      <c r="T100" s="37">
        <f t="shared" si="187"/>
        <v>0</v>
      </c>
      <c r="U100" s="31">
        <v>0</v>
      </c>
      <c r="V100" s="31">
        <v>0</v>
      </c>
      <c r="W100" s="31">
        <v>0</v>
      </c>
      <c r="X100" s="41">
        <f t="shared" si="188"/>
        <v>0</v>
      </c>
      <c r="Y100" s="31">
        <v>0</v>
      </c>
      <c r="Z100" s="31">
        <v>0</v>
      </c>
      <c r="AA100" s="31">
        <v>0</v>
      </c>
      <c r="AB100" s="37">
        <f t="shared" si="134"/>
        <v>0</v>
      </c>
      <c r="AC100" s="31">
        <v>0</v>
      </c>
      <c r="AD100" s="31">
        <v>0</v>
      </c>
      <c r="AE100" s="31">
        <v>0</v>
      </c>
      <c r="AF100" s="41">
        <f t="shared" si="138"/>
        <v>0</v>
      </c>
      <c r="AG100" s="31">
        <v>0</v>
      </c>
      <c r="AH100" s="31">
        <v>0</v>
      </c>
      <c r="AI100" s="31">
        <v>0</v>
      </c>
      <c r="AJ100" s="37">
        <f t="shared" si="139"/>
        <v>0</v>
      </c>
      <c r="AK100" s="31">
        <v>0</v>
      </c>
      <c r="AL100" s="31">
        <v>0</v>
      </c>
      <c r="AM100" s="31">
        <v>0</v>
      </c>
      <c r="AN100" s="41">
        <f t="shared" si="143"/>
        <v>0</v>
      </c>
      <c r="AO100" s="31">
        <v>0</v>
      </c>
      <c r="AP100" s="31">
        <v>0</v>
      </c>
      <c r="AQ100" s="31">
        <v>0</v>
      </c>
      <c r="AR100" s="37">
        <f t="shared" si="144"/>
        <v>0</v>
      </c>
      <c r="AS100" s="31">
        <v>0</v>
      </c>
      <c r="AT100" s="31">
        <v>0</v>
      </c>
      <c r="AU100" s="31">
        <v>0</v>
      </c>
      <c r="AV100" s="41">
        <f t="shared" si="148"/>
        <v>0</v>
      </c>
      <c r="AW100" s="31">
        <v>0</v>
      </c>
      <c r="AX100" s="31">
        <v>0</v>
      </c>
      <c r="AY100" s="31">
        <v>0</v>
      </c>
      <c r="AZ100" s="37">
        <f t="shared" si="149"/>
        <v>0</v>
      </c>
      <c r="BA100" s="31">
        <v>0</v>
      </c>
      <c r="BB100" s="31">
        <v>0</v>
      </c>
      <c r="BC100" s="31">
        <v>0</v>
      </c>
      <c r="BD100" s="41">
        <f t="shared" si="153"/>
        <v>0</v>
      </c>
    </row>
    <row r="101" spans="1:56" ht="17.25" customHeight="1" x14ac:dyDescent="0.2">
      <c r="A101" s="6" t="s">
        <v>99</v>
      </c>
      <c r="B101" s="43"/>
      <c r="C101" s="44">
        <v>8</v>
      </c>
      <c r="D101" s="45" t="s">
        <v>20</v>
      </c>
      <c r="E101" s="82">
        <v>0</v>
      </c>
      <c r="F101" s="82">
        <v>0</v>
      </c>
      <c r="G101" s="82">
        <v>0</v>
      </c>
      <c r="H101" s="122">
        <f t="shared" si="125"/>
        <v>0</v>
      </c>
      <c r="I101" s="82">
        <v>0</v>
      </c>
      <c r="J101" s="82">
        <v>0</v>
      </c>
      <c r="K101" s="82">
        <v>0</v>
      </c>
      <c r="L101" s="46">
        <f t="shared" si="126"/>
        <v>0</v>
      </c>
      <c r="M101" s="82">
        <v>0</v>
      </c>
      <c r="N101" s="82">
        <v>0</v>
      </c>
      <c r="O101" s="82">
        <v>0</v>
      </c>
      <c r="P101" s="46">
        <f t="shared" si="128"/>
        <v>0</v>
      </c>
      <c r="Q101" s="82">
        <v>0</v>
      </c>
      <c r="R101" s="82">
        <v>0</v>
      </c>
      <c r="S101" s="82">
        <v>0</v>
      </c>
      <c r="T101" s="46">
        <f t="shared" si="187"/>
        <v>0</v>
      </c>
      <c r="U101" s="82">
        <v>0</v>
      </c>
      <c r="V101" s="82">
        <v>0</v>
      </c>
      <c r="W101" s="82">
        <v>0</v>
      </c>
      <c r="X101" s="122">
        <f t="shared" si="188"/>
        <v>0</v>
      </c>
      <c r="Y101" s="82">
        <v>0</v>
      </c>
      <c r="Z101" s="82">
        <v>0</v>
      </c>
      <c r="AA101" s="82">
        <v>0</v>
      </c>
      <c r="AB101" s="46">
        <f t="shared" si="134"/>
        <v>0</v>
      </c>
      <c r="AC101" s="82">
        <v>0</v>
      </c>
      <c r="AD101" s="82">
        <v>0</v>
      </c>
      <c r="AE101" s="82">
        <v>0</v>
      </c>
      <c r="AF101" s="122">
        <f t="shared" si="138"/>
        <v>0</v>
      </c>
      <c r="AG101" s="82">
        <v>0</v>
      </c>
      <c r="AH101" s="82">
        <v>0</v>
      </c>
      <c r="AI101" s="82">
        <v>0</v>
      </c>
      <c r="AJ101" s="46">
        <f t="shared" si="139"/>
        <v>0</v>
      </c>
      <c r="AK101" s="82">
        <v>0</v>
      </c>
      <c r="AL101" s="82">
        <v>0</v>
      </c>
      <c r="AM101" s="82">
        <v>0</v>
      </c>
      <c r="AN101" s="122">
        <f t="shared" si="143"/>
        <v>0</v>
      </c>
      <c r="AO101" s="82">
        <v>0</v>
      </c>
      <c r="AP101" s="82">
        <v>0</v>
      </c>
      <c r="AQ101" s="82">
        <v>0</v>
      </c>
      <c r="AR101" s="46">
        <f t="shared" si="144"/>
        <v>0</v>
      </c>
      <c r="AS101" s="82">
        <v>0</v>
      </c>
      <c r="AT101" s="82">
        <v>0</v>
      </c>
      <c r="AU101" s="82">
        <v>0</v>
      </c>
      <c r="AV101" s="122">
        <f t="shared" si="148"/>
        <v>0</v>
      </c>
      <c r="AW101" s="82">
        <v>0</v>
      </c>
      <c r="AX101" s="82">
        <v>218</v>
      </c>
      <c r="AY101" s="82">
        <v>0</v>
      </c>
      <c r="AZ101" s="46">
        <f t="shared" si="149"/>
        <v>218</v>
      </c>
      <c r="BA101" s="82">
        <v>0</v>
      </c>
      <c r="BB101" s="82">
        <v>218</v>
      </c>
      <c r="BC101" s="82">
        <v>0</v>
      </c>
      <c r="BD101" s="122">
        <f t="shared" si="153"/>
        <v>218</v>
      </c>
    </row>
    <row r="102" spans="1:56" ht="17.25" customHeight="1" x14ac:dyDescent="0.2">
      <c r="A102" s="22"/>
      <c r="B102" s="23">
        <v>11</v>
      </c>
      <c r="C102" s="24" t="s">
        <v>32</v>
      </c>
      <c r="D102" s="25"/>
      <c r="E102" s="68">
        <f>SUM(E103:E110)</f>
        <v>26195</v>
      </c>
      <c r="F102" s="68">
        <f>SUM(F103:F110)</f>
        <v>7834</v>
      </c>
      <c r="G102" s="68">
        <f>SUM(G103:G110)</f>
        <v>0</v>
      </c>
      <c r="H102" s="26">
        <f t="shared" si="125"/>
        <v>34029</v>
      </c>
      <c r="I102" s="68">
        <f>SUM(I103:I110)</f>
        <v>0</v>
      </c>
      <c r="J102" s="68">
        <f>SUM(J103:J110)</f>
        <v>0</v>
      </c>
      <c r="K102" s="68">
        <f>SUM(K103:K110)</f>
        <v>0</v>
      </c>
      <c r="L102" s="68">
        <f t="shared" si="126"/>
        <v>0</v>
      </c>
      <c r="M102" s="26">
        <f t="shared" ref="M102:O106" si="189">+I102+E102</f>
        <v>26195</v>
      </c>
      <c r="N102" s="26">
        <f t="shared" si="189"/>
        <v>7834</v>
      </c>
      <c r="O102" s="26">
        <f t="shared" si="189"/>
        <v>0</v>
      </c>
      <c r="P102" s="69">
        <f t="shared" si="128"/>
        <v>34029</v>
      </c>
      <c r="Q102" s="68">
        <f>SUM(Q103:Q110)</f>
        <v>-250</v>
      </c>
      <c r="R102" s="68">
        <f>SUM(R103:R110)</f>
        <v>0</v>
      </c>
      <c r="S102" s="68">
        <f>SUM(S103:S110)</f>
        <v>0</v>
      </c>
      <c r="T102" s="68">
        <f t="shared" si="187"/>
        <v>-250</v>
      </c>
      <c r="U102" s="26">
        <f t="shared" ref="U102:U106" si="190">+Q102+M102</f>
        <v>25945</v>
      </c>
      <c r="V102" s="26">
        <f t="shared" ref="V102:V106" si="191">+R102+N102</f>
        <v>7834</v>
      </c>
      <c r="W102" s="26">
        <f t="shared" ref="W102:W106" si="192">+S102+O102</f>
        <v>0</v>
      </c>
      <c r="X102" s="27">
        <f t="shared" si="188"/>
        <v>33779</v>
      </c>
      <c r="Y102" s="68">
        <f>SUM(Y103:Y110)</f>
        <v>-681</v>
      </c>
      <c r="Z102" s="68">
        <f>SUM(Z103:Z110)</f>
        <v>681</v>
      </c>
      <c r="AA102" s="68">
        <f>SUM(AA103:AA110)</f>
        <v>0</v>
      </c>
      <c r="AB102" s="68">
        <f t="shared" si="134"/>
        <v>0</v>
      </c>
      <c r="AC102" s="26">
        <f t="shared" ref="AC102:AC106" si="193">+Y102+U102</f>
        <v>25264</v>
      </c>
      <c r="AD102" s="26">
        <f t="shared" ref="AD102:AD106" si="194">+Z102+V102</f>
        <v>8515</v>
      </c>
      <c r="AE102" s="26">
        <f t="shared" ref="AE102:AE106" si="195">+AA102+W102</f>
        <v>0</v>
      </c>
      <c r="AF102" s="27">
        <f t="shared" si="138"/>
        <v>33779</v>
      </c>
      <c r="AG102" s="68">
        <f>SUM(AG103:AG110)</f>
        <v>-418</v>
      </c>
      <c r="AH102" s="68">
        <f>SUM(AH103:AH110)</f>
        <v>0</v>
      </c>
      <c r="AI102" s="68">
        <f>SUM(AI103:AI110)</f>
        <v>0</v>
      </c>
      <c r="AJ102" s="68">
        <f t="shared" si="139"/>
        <v>-418</v>
      </c>
      <c r="AK102" s="26">
        <f t="shared" ref="AK102:AK106" si="196">+AG102+AC102</f>
        <v>24846</v>
      </c>
      <c r="AL102" s="26">
        <f t="shared" ref="AL102:AL106" si="197">+AH102+AD102</f>
        <v>8515</v>
      </c>
      <c r="AM102" s="26">
        <f t="shared" ref="AM102:AM106" si="198">+AI102+AE102</f>
        <v>0</v>
      </c>
      <c r="AN102" s="27">
        <f t="shared" si="143"/>
        <v>33361</v>
      </c>
      <c r="AO102" s="68">
        <f>SUM(AO103:AO110)</f>
        <v>0</v>
      </c>
      <c r="AP102" s="68">
        <f>SUM(AP103:AP110)</f>
        <v>250</v>
      </c>
      <c r="AQ102" s="68">
        <f>SUM(AQ103:AQ110)</f>
        <v>0</v>
      </c>
      <c r="AR102" s="68">
        <f t="shared" si="144"/>
        <v>250</v>
      </c>
      <c r="AS102" s="26">
        <f t="shared" ref="AS102:AS106" si="199">+AO102+AK102</f>
        <v>24846</v>
      </c>
      <c r="AT102" s="26">
        <f t="shared" ref="AT102:AT106" si="200">+AP102+AL102</f>
        <v>8765</v>
      </c>
      <c r="AU102" s="26">
        <f t="shared" ref="AU102:AU106" si="201">+AQ102+AM102</f>
        <v>0</v>
      </c>
      <c r="AV102" s="27">
        <f t="shared" si="148"/>
        <v>33611</v>
      </c>
      <c r="AW102" s="68">
        <f>SUM(AW103:AW110)</f>
        <v>-100</v>
      </c>
      <c r="AX102" s="68">
        <f>SUM(AX103:AX110)</f>
        <v>0</v>
      </c>
      <c r="AY102" s="68">
        <f>SUM(AY103:AY110)</f>
        <v>0</v>
      </c>
      <c r="AZ102" s="68">
        <f t="shared" si="149"/>
        <v>-100</v>
      </c>
      <c r="BA102" s="26">
        <f t="shared" ref="BA102:BA106" si="202">+AW102+AS102</f>
        <v>24746</v>
      </c>
      <c r="BB102" s="26">
        <f t="shared" ref="BB102:BB106" si="203">+AX102+AT102</f>
        <v>8765</v>
      </c>
      <c r="BC102" s="26">
        <f t="shared" ref="BC102:BC106" si="204">+AY102+AU102</f>
        <v>0</v>
      </c>
      <c r="BD102" s="27">
        <f t="shared" si="153"/>
        <v>33511</v>
      </c>
    </row>
    <row r="103" spans="1:56" ht="17.25" customHeight="1" x14ac:dyDescent="0.2">
      <c r="A103" s="6"/>
      <c r="B103" s="28"/>
      <c r="C103" s="29">
        <v>1</v>
      </c>
      <c r="D103" s="30" t="s">
        <v>11</v>
      </c>
      <c r="E103" s="31">
        <v>0</v>
      </c>
      <c r="F103" s="31">
        <v>1440</v>
      </c>
      <c r="G103" s="31">
        <v>0</v>
      </c>
      <c r="H103" s="102">
        <f t="shared" si="125"/>
        <v>1440</v>
      </c>
      <c r="I103" s="31"/>
      <c r="J103" s="31"/>
      <c r="K103" s="31"/>
      <c r="L103" s="31">
        <f t="shared" si="126"/>
        <v>0</v>
      </c>
      <c r="M103" s="31">
        <f t="shared" si="189"/>
        <v>0</v>
      </c>
      <c r="N103" s="31">
        <f t="shared" si="189"/>
        <v>1440</v>
      </c>
      <c r="O103" s="31">
        <f t="shared" si="189"/>
        <v>0</v>
      </c>
      <c r="P103" s="32">
        <f t="shared" si="128"/>
        <v>1440</v>
      </c>
      <c r="Q103" s="31"/>
      <c r="R103" s="31"/>
      <c r="S103" s="31"/>
      <c r="T103" s="31">
        <f t="shared" si="187"/>
        <v>0</v>
      </c>
      <c r="U103" s="31">
        <f t="shared" si="190"/>
        <v>0</v>
      </c>
      <c r="V103" s="31">
        <f t="shared" si="191"/>
        <v>1440</v>
      </c>
      <c r="W103" s="31">
        <f t="shared" si="192"/>
        <v>0</v>
      </c>
      <c r="X103" s="103">
        <f t="shared" si="188"/>
        <v>1440</v>
      </c>
      <c r="Y103" s="31"/>
      <c r="Z103" s="31"/>
      <c r="AA103" s="31"/>
      <c r="AB103" s="31">
        <f t="shared" si="134"/>
        <v>0</v>
      </c>
      <c r="AC103" s="31">
        <f t="shared" si="193"/>
        <v>0</v>
      </c>
      <c r="AD103" s="31">
        <f t="shared" si="194"/>
        <v>1440</v>
      </c>
      <c r="AE103" s="31">
        <f t="shared" si="195"/>
        <v>0</v>
      </c>
      <c r="AF103" s="103">
        <f t="shared" si="138"/>
        <v>1440</v>
      </c>
      <c r="AG103" s="31"/>
      <c r="AH103" s="31"/>
      <c r="AI103" s="31"/>
      <c r="AJ103" s="31">
        <f t="shared" si="139"/>
        <v>0</v>
      </c>
      <c r="AK103" s="31">
        <f t="shared" si="196"/>
        <v>0</v>
      </c>
      <c r="AL103" s="31">
        <f t="shared" si="197"/>
        <v>1440</v>
      </c>
      <c r="AM103" s="31">
        <f t="shared" si="198"/>
        <v>0</v>
      </c>
      <c r="AN103" s="103">
        <f t="shared" si="143"/>
        <v>1440</v>
      </c>
      <c r="AO103" s="31">
        <v>0</v>
      </c>
      <c r="AP103" s="31">
        <v>0</v>
      </c>
      <c r="AQ103" s="31">
        <v>0</v>
      </c>
      <c r="AR103" s="31">
        <f t="shared" si="144"/>
        <v>0</v>
      </c>
      <c r="AS103" s="31">
        <f t="shared" si="199"/>
        <v>0</v>
      </c>
      <c r="AT103" s="31">
        <f t="shared" si="200"/>
        <v>1440</v>
      </c>
      <c r="AU103" s="31">
        <f t="shared" si="201"/>
        <v>0</v>
      </c>
      <c r="AV103" s="103">
        <f t="shared" si="148"/>
        <v>1440</v>
      </c>
      <c r="AW103" s="31">
        <v>0</v>
      </c>
      <c r="AX103" s="31">
        <v>0</v>
      </c>
      <c r="AY103" s="31">
        <v>0</v>
      </c>
      <c r="AZ103" s="31">
        <f t="shared" si="149"/>
        <v>0</v>
      </c>
      <c r="BA103" s="31">
        <f t="shared" si="202"/>
        <v>0</v>
      </c>
      <c r="BB103" s="31">
        <f t="shared" si="203"/>
        <v>1440</v>
      </c>
      <c r="BC103" s="31">
        <f t="shared" si="204"/>
        <v>0</v>
      </c>
      <c r="BD103" s="103">
        <f t="shared" si="153"/>
        <v>1440</v>
      </c>
    </row>
    <row r="104" spans="1:56" ht="30" x14ac:dyDescent="0.2">
      <c r="A104" s="6"/>
      <c r="B104" s="34"/>
      <c r="C104" s="35">
        <v>2</v>
      </c>
      <c r="D104" s="36" t="s">
        <v>12</v>
      </c>
      <c r="E104" s="31">
        <v>0</v>
      </c>
      <c r="F104" s="31">
        <v>0</v>
      </c>
      <c r="G104" s="31">
        <v>0</v>
      </c>
      <c r="H104" s="41">
        <f t="shared" si="125"/>
        <v>0</v>
      </c>
      <c r="I104" s="31"/>
      <c r="J104" s="31"/>
      <c r="K104" s="31"/>
      <c r="L104" s="37">
        <f t="shared" si="126"/>
        <v>0</v>
      </c>
      <c r="M104" s="31">
        <f t="shared" si="189"/>
        <v>0</v>
      </c>
      <c r="N104" s="31">
        <f t="shared" si="189"/>
        <v>0</v>
      </c>
      <c r="O104" s="31">
        <f t="shared" si="189"/>
        <v>0</v>
      </c>
      <c r="P104" s="38">
        <f t="shared" si="128"/>
        <v>0</v>
      </c>
      <c r="Q104" s="31"/>
      <c r="R104" s="31"/>
      <c r="S104" s="31"/>
      <c r="T104" s="37">
        <f t="shared" si="187"/>
        <v>0</v>
      </c>
      <c r="U104" s="31">
        <f t="shared" si="190"/>
        <v>0</v>
      </c>
      <c r="V104" s="31">
        <f t="shared" si="191"/>
        <v>0</v>
      </c>
      <c r="W104" s="31">
        <f t="shared" si="192"/>
        <v>0</v>
      </c>
      <c r="X104" s="42">
        <f t="shared" si="188"/>
        <v>0</v>
      </c>
      <c r="Y104" s="31"/>
      <c r="Z104" s="31"/>
      <c r="AA104" s="31"/>
      <c r="AB104" s="37">
        <f t="shared" si="134"/>
        <v>0</v>
      </c>
      <c r="AC104" s="31">
        <f t="shared" si="193"/>
        <v>0</v>
      </c>
      <c r="AD104" s="31">
        <f t="shared" si="194"/>
        <v>0</v>
      </c>
      <c r="AE104" s="31">
        <f t="shared" si="195"/>
        <v>0</v>
      </c>
      <c r="AF104" s="42">
        <f t="shared" si="138"/>
        <v>0</v>
      </c>
      <c r="AG104" s="31"/>
      <c r="AH104" s="31"/>
      <c r="AI104" s="31"/>
      <c r="AJ104" s="37">
        <f t="shared" si="139"/>
        <v>0</v>
      </c>
      <c r="AK104" s="31">
        <f t="shared" si="196"/>
        <v>0</v>
      </c>
      <c r="AL104" s="31">
        <f t="shared" si="197"/>
        <v>0</v>
      </c>
      <c r="AM104" s="31">
        <f t="shared" si="198"/>
        <v>0</v>
      </c>
      <c r="AN104" s="42">
        <f t="shared" si="143"/>
        <v>0</v>
      </c>
      <c r="AO104" s="31">
        <v>0</v>
      </c>
      <c r="AP104" s="31">
        <v>0</v>
      </c>
      <c r="AQ104" s="31">
        <v>0</v>
      </c>
      <c r="AR104" s="37">
        <f t="shared" si="144"/>
        <v>0</v>
      </c>
      <c r="AS104" s="31">
        <f t="shared" si="199"/>
        <v>0</v>
      </c>
      <c r="AT104" s="31">
        <f t="shared" si="200"/>
        <v>0</v>
      </c>
      <c r="AU104" s="31">
        <f t="shared" si="201"/>
        <v>0</v>
      </c>
      <c r="AV104" s="42">
        <f t="shared" si="148"/>
        <v>0</v>
      </c>
      <c r="AW104" s="31">
        <v>0</v>
      </c>
      <c r="AX104" s="31">
        <v>0</v>
      </c>
      <c r="AY104" s="31">
        <v>0</v>
      </c>
      <c r="AZ104" s="37">
        <f t="shared" si="149"/>
        <v>0</v>
      </c>
      <c r="BA104" s="31">
        <f t="shared" si="202"/>
        <v>0</v>
      </c>
      <c r="BB104" s="31">
        <f t="shared" si="203"/>
        <v>0</v>
      </c>
      <c r="BC104" s="31">
        <f t="shared" si="204"/>
        <v>0</v>
      </c>
      <c r="BD104" s="42">
        <f t="shared" si="153"/>
        <v>0</v>
      </c>
    </row>
    <row r="105" spans="1:56" ht="17.25" customHeight="1" x14ac:dyDescent="0.2">
      <c r="A105" s="6"/>
      <c r="B105" s="34"/>
      <c r="C105" s="39">
        <v>3</v>
      </c>
      <c r="D105" s="40" t="s">
        <v>13</v>
      </c>
      <c r="E105" s="31">
        <v>23695</v>
      </c>
      <c r="F105" s="31">
        <v>4454</v>
      </c>
      <c r="G105" s="31">
        <v>0</v>
      </c>
      <c r="H105" s="41">
        <f t="shared" si="125"/>
        <v>28149</v>
      </c>
      <c r="I105" s="31"/>
      <c r="J105" s="31"/>
      <c r="K105" s="31"/>
      <c r="L105" s="37">
        <f t="shared" si="126"/>
        <v>0</v>
      </c>
      <c r="M105" s="31">
        <f t="shared" si="189"/>
        <v>23695</v>
      </c>
      <c r="N105" s="31">
        <f t="shared" si="189"/>
        <v>4454</v>
      </c>
      <c r="O105" s="31">
        <f t="shared" si="189"/>
        <v>0</v>
      </c>
      <c r="P105" s="38">
        <f t="shared" si="128"/>
        <v>28149</v>
      </c>
      <c r="Q105" s="31">
        <v>-250</v>
      </c>
      <c r="R105" s="31"/>
      <c r="S105" s="31"/>
      <c r="T105" s="37">
        <f t="shared" si="187"/>
        <v>-250</v>
      </c>
      <c r="U105" s="31">
        <f t="shared" si="190"/>
        <v>23445</v>
      </c>
      <c r="V105" s="31">
        <f t="shared" si="191"/>
        <v>4454</v>
      </c>
      <c r="W105" s="31">
        <f t="shared" si="192"/>
        <v>0</v>
      </c>
      <c r="X105" s="42">
        <f t="shared" si="188"/>
        <v>27899</v>
      </c>
      <c r="Y105" s="31">
        <f>-536-145</f>
        <v>-681</v>
      </c>
      <c r="Z105" s="31"/>
      <c r="AA105" s="31"/>
      <c r="AB105" s="37">
        <f t="shared" si="134"/>
        <v>-681</v>
      </c>
      <c r="AC105" s="31">
        <f t="shared" si="193"/>
        <v>22764</v>
      </c>
      <c r="AD105" s="31">
        <f t="shared" si="194"/>
        <v>4454</v>
      </c>
      <c r="AE105" s="31">
        <f t="shared" si="195"/>
        <v>0</v>
      </c>
      <c r="AF105" s="42">
        <f t="shared" si="138"/>
        <v>27218</v>
      </c>
      <c r="AG105" s="31">
        <f>-18-100-300</f>
        <v>-418</v>
      </c>
      <c r="AH105" s="31"/>
      <c r="AI105" s="31"/>
      <c r="AJ105" s="37">
        <f t="shared" si="139"/>
        <v>-418</v>
      </c>
      <c r="AK105" s="31">
        <f t="shared" si="196"/>
        <v>22346</v>
      </c>
      <c r="AL105" s="31">
        <f t="shared" si="197"/>
        <v>4454</v>
      </c>
      <c r="AM105" s="31">
        <f t="shared" si="198"/>
        <v>0</v>
      </c>
      <c r="AN105" s="42">
        <f t="shared" si="143"/>
        <v>26800</v>
      </c>
      <c r="AO105" s="31">
        <v>0</v>
      </c>
      <c r="AP105" s="31">
        <v>0</v>
      </c>
      <c r="AQ105" s="31">
        <v>0</v>
      </c>
      <c r="AR105" s="37">
        <f t="shared" si="144"/>
        <v>0</v>
      </c>
      <c r="AS105" s="31">
        <f t="shared" si="199"/>
        <v>22346</v>
      </c>
      <c r="AT105" s="31">
        <f t="shared" si="200"/>
        <v>4454</v>
      </c>
      <c r="AU105" s="31">
        <f t="shared" si="201"/>
        <v>0</v>
      </c>
      <c r="AV105" s="42">
        <f t="shared" si="148"/>
        <v>26800</v>
      </c>
      <c r="AW105" s="31">
        <v>-100</v>
      </c>
      <c r="AX105" s="31">
        <v>0</v>
      </c>
      <c r="AY105" s="31">
        <v>0</v>
      </c>
      <c r="AZ105" s="37">
        <f t="shared" si="149"/>
        <v>-100</v>
      </c>
      <c r="BA105" s="31">
        <f t="shared" si="202"/>
        <v>22246</v>
      </c>
      <c r="BB105" s="31">
        <f t="shared" si="203"/>
        <v>4454</v>
      </c>
      <c r="BC105" s="31">
        <f t="shared" si="204"/>
        <v>0</v>
      </c>
      <c r="BD105" s="42">
        <f t="shared" si="153"/>
        <v>26700</v>
      </c>
    </row>
    <row r="106" spans="1:56" ht="17.25" customHeight="1" x14ac:dyDescent="0.2">
      <c r="A106" s="6"/>
      <c r="B106" s="34"/>
      <c r="C106" s="39">
        <v>4</v>
      </c>
      <c r="D106" s="40" t="s">
        <v>14</v>
      </c>
      <c r="E106" s="31">
        <v>0</v>
      </c>
      <c r="F106" s="31">
        <v>0</v>
      </c>
      <c r="G106" s="31">
        <v>0</v>
      </c>
      <c r="H106" s="41">
        <f t="shared" si="125"/>
        <v>0</v>
      </c>
      <c r="I106" s="31"/>
      <c r="J106" s="31"/>
      <c r="K106" s="31"/>
      <c r="L106" s="37">
        <f t="shared" si="126"/>
        <v>0</v>
      </c>
      <c r="M106" s="31">
        <f t="shared" si="189"/>
        <v>0</v>
      </c>
      <c r="N106" s="31">
        <f t="shared" si="189"/>
        <v>0</v>
      </c>
      <c r="O106" s="31">
        <f t="shared" si="189"/>
        <v>0</v>
      </c>
      <c r="P106" s="38">
        <f t="shared" si="128"/>
        <v>0</v>
      </c>
      <c r="Q106" s="31"/>
      <c r="R106" s="31"/>
      <c r="S106" s="31"/>
      <c r="T106" s="37">
        <f t="shared" si="187"/>
        <v>0</v>
      </c>
      <c r="U106" s="31">
        <f t="shared" si="190"/>
        <v>0</v>
      </c>
      <c r="V106" s="31">
        <f t="shared" si="191"/>
        <v>0</v>
      </c>
      <c r="W106" s="31">
        <f t="shared" si="192"/>
        <v>0</v>
      </c>
      <c r="X106" s="42">
        <f t="shared" si="188"/>
        <v>0</v>
      </c>
      <c r="Y106" s="31"/>
      <c r="Z106" s="31"/>
      <c r="AA106" s="31"/>
      <c r="AB106" s="37">
        <f t="shared" si="134"/>
        <v>0</v>
      </c>
      <c r="AC106" s="31">
        <f t="shared" si="193"/>
        <v>0</v>
      </c>
      <c r="AD106" s="31">
        <f t="shared" si="194"/>
        <v>0</v>
      </c>
      <c r="AE106" s="31">
        <f t="shared" si="195"/>
        <v>0</v>
      </c>
      <c r="AF106" s="42">
        <f t="shared" si="138"/>
        <v>0</v>
      </c>
      <c r="AG106" s="31"/>
      <c r="AH106" s="31"/>
      <c r="AI106" s="31"/>
      <c r="AJ106" s="37">
        <f t="shared" si="139"/>
        <v>0</v>
      </c>
      <c r="AK106" s="31">
        <f t="shared" si="196"/>
        <v>0</v>
      </c>
      <c r="AL106" s="31">
        <f t="shared" si="197"/>
        <v>0</v>
      </c>
      <c r="AM106" s="31">
        <f t="shared" si="198"/>
        <v>0</v>
      </c>
      <c r="AN106" s="42">
        <f t="shared" si="143"/>
        <v>0</v>
      </c>
      <c r="AO106" s="31">
        <v>0</v>
      </c>
      <c r="AP106" s="31">
        <v>0</v>
      </c>
      <c r="AQ106" s="31">
        <v>0</v>
      </c>
      <c r="AR106" s="37">
        <f t="shared" si="144"/>
        <v>0</v>
      </c>
      <c r="AS106" s="31">
        <f t="shared" si="199"/>
        <v>0</v>
      </c>
      <c r="AT106" s="31">
        <f t="shared" si="200"/>
        <v>0</v>
      </c>
      <c r="AU106" s="31">
        <f t="shared" si="201"/>
        <v>0</v>
      </c>
      <c r="AV106" s="42">
        <f t="shared" si="148"/>
        <v>0</v>
      </c>
      <c r="AW106" s="31">
        <v>0</v>
      </c>
      <c r="AX106" s="31">
        <v>0</v>
      </c>
      <c r="AY106" s="31">
        <v>0</v>
      </c>
      <c r="AZ106" s="37">
        <f t="shared" si="149"/>
        <v>0</v>
      </c>
      <c r="BA106" s="31">
        <f t="shared" si="202"/>
        <v>0</v>
      </c>
      <c r="BB106" s="31">
        <f t="shared" si="203"/>
        <v>0</v>
      </c>
      <c r="BC106" s="31">
        <f t="shared" si="204"/>
        <v>0</v>
      </c>
      <c r="BD106" s="42">
        <f t="shared" si="153"/>
        <v>0</v>
      </c>
    </row>
    <row r="107" spans="1:56" ht="17.25" customHeight="1" x14ac:dyDescent="0.2">
      <c r="A107" s="6">
        <v>8</v>
      </c>
      <c r="B107" s="34"/>
      <c r="C107" s="39">
        <v>5</v>
      </c>
      <c r="D107" s="40" t="s">
        <v>15</v>
      </c>
      <c r="E107" s="31">
        <v>0</v>
      </c>
      <c r="F107" s="31">
        <v>1940</v>
      </c>
      <c r="G107" s="31">
        <v>0</v>
      </c>
      <c r="H107" s="41">
        <f t="shared" si="125"/>
        <v>1940</v>
      </c>
      <c r="I107" s="31">
        <v>0</v>
      </c>
      <c r="J107" s="31">
        <v>0</v>
      </c>
      <c r="K107" s="31">
        <v>0</v>
      </c>
      <c r="L107" s="41">
        <f t="shared" si="126"/>
        <v>0</v>
      </c>
      <c r="M107" s="31">
        <v>0</v>
      </c>
      <c r="N107" s="31">
        <v>1940</v>
      </c>
      <c r="O107" s="31">
        <v>0</v>
      </c>
      <c r="P107" s="41">
        <f t="shared" si="128"/>
        <v>1940</v>
      </c>
      <c r="Q107" s="31">
        <v>0</v>
      </c>
      <c r="R107" s="31">
        <v>0</v>
      </c>
      <c r="S107" s="31">
        <v>0</v>
      </c>
      <c r="T107" s="41">
        <f t="shared" si="187"/>
        <v>0</v>
      </c>
      <c r="U107" s="31">
        <v>0</v>
      </c>
      <c r="V107" s="31">
        <v>1940</v>
      </c>
      <c r="W107" s="31">
        <v>0</v>
      </c>
      <c r="X107" s="41">
        <f t="shared" si="188"/>
        <v>1940</v>
      </c>
      <c r="Y107" s="31">
        <v>0</v>
      </c>
      <c r="Z107" s="31">
        <v>681</v>
      </c>
      <c r="AA107" s="31">
        <v>0</v>
      </c>
      <c r="AB107" s="41">
        <f t="shared" si="134"/>
        <v>681</v>
      </c>
      <c r="AC107" s="31">
        <v>0</v>
      </c>
      <c r="AD107" s="31">
        <v>2621</v>
      </c>
      <c r="AE107" s="31">
        <v>0</v>
      </c>
      <c r="AF107" s="41">
        <f t="shared" si="138"/>
        <v>2621</v>
      </c>
      <c r="AG107" s="31">
        <v>0</v>
      </c>
      <c r="AH107" s="31">
        <v>0</v>
      </c>
      <c r="AI107" s="31">
        <v>0</v>
      </c>
      <c r="AJ107" s="41">
        <f t="shared" si="139"/>
        <v>0</v>
      </c>
      <c r="AK107" s="31">
        <v>0</v>
      </c>
      <c r="AL107" s="31">
        <v>2621</v>
      </c>
      <c r="AM107" s="31">
        <v>0</v>
      </c>
      <c r="AN107" s="41">
        <f t="shared" si="143"/>
        <v>2621</v>
      </c>
      <c r="AO107" s="31">
        <v>0</v>
      </c>
      <c r="AP107" s="31">
        <v>250</v>
      </c>
      <c r="AQ107" s="31">
        <v>0</v>
      </c>
      <c r="AR107" s="41">
        <f t="shared" si="144"/>
        <v>250</v>
      </c>
      <c r="AS107" s="31">
        <v>0</v>
      </c>
      <c r="AT107" s="31">
        <v>2871</v>
      </c>
      <c r="AU107" s="31">
        <v>0</v>
      </c>
      <c r="AV107" s="41">
        <f t="shared" si="148"/>
        <v>2871</v>
      </c>
      <c r="AW107" s="31">
        <v>0</v>
      </c>
      <c r="AX107" s="31">
        <v>0</v>
      </c>
      <c r="AY107" s="31">
        <v>0</v>
      </c>
      <c r="AZ107" s="41">
        <f t="shared" si="149"/>
        <v>0</v>
      </c>
      <c r="BA107" s="31">
        <v>0</v>
      </c>
      <c r="BB107" s="31">
        <v>2871</v>
      </c>
      <c r="BC107" s="31">
        <v>0</v>
      </c>
      <c r="BD107" s="41">
        <f t="shared" si="153"/>
        <v>2871</v>
      </c>
    </row>
    <row r="108" spans="1:56" ht="17.25" customHeight="1" x14ac:dyDescent="0.2">
      <c r="A108" s="6" t="s">
        <v>97</v>
      </c>
      <c r="B108" s="28"/>
      <c r="C108" s="29">
        <v>6</v>
      </c>
      <c r="D108" s="30" t="s">
        <v>17</v>
      </c>
      <c r="E108" s="31">
        <v>2500</v>
      </c>
      <c r="F108" s="31">
        <v>0</v>
      </c>
      <c r="G108" s="31">
        <v>0</v>
      </c>
      <c r="H108" s="102">
        <f t="shared" si="125"/>
        <v>2500</v>
      </c>
      <c r="I108" s="31">
        <v>0</v>
      </c>
      <c r="J108" s="31">
        <v>0</v>
      </c>
      <c r="K108" s="31">
        <v>0</v>
      </c>
      <c r="L108" s="31">
        <f t="shared" si="126"/>
        <v>0</v>
      </c>
      <c r="M108" s="31">
        <v>2500</v>
      </c>
      <c r="N108" s="31">
        <v>0</v>
      </c>
      <c r="O108" s="31">
        <v>0</v>
      </c>
      <c r="P108" s="32">
        <f t="shared" si="128"/>
        <v>2500</v>
      </c>
      <c r="Q108" s="31">
        <v>0</v>
      </c>
      <c r="R108" s="31">
        <v>0</v>
      </c>
      <c r="S108" s="31">
        <v>0</v>
      </c>
      <c r="T108" s="31">
        <f t="shared" ref="T108:T116" si="205">+S108+R108+Q108</f>
        <v>0</v>
      </c>
      <c r="U108" s="31">
        <v>2500</v>
      </c>
      <c r="V108" s="31">
        <v>0</v>
      </c>
      <c r="W108" s="31">
        <v>0</v>
      </c>
      <c r="X108" s="103">
        <f t="shared" ref="X108:X116" si="206">+W108+V108+U108</f>
        <v>2500</v>
      </c>
      <c r="Y108" s="31">
        <v>0</v>
      </c>
      <c r="Z108" s="31">
        <v>0</v>
      </c>
      <c r="AA108" s="31">
        <v>0</v>
      </c>
      <c r="AB108" s="31">
        <f t="shared" si="134"/>
        <v>0</v>
      </c>
      <c r="AC108" s="31">
        <v>2500</v>
      </c>
      <c r="AD108" s="31">
        <v>0</v>
      </c>
      <c r="AE108" s="31">
        <v>0</v>
      </c>
      <c r="AF108" s="103">
        <f t="shared" si="138"/>
        <v>2500</v>
      </c>
      <c r="AG108" s="31">
        <v>0</v>
      </c>
      <c r="AH108" s="31">
        <v>0</v>
      </c>
      <c r="AI108" s="31">
        <v>0</v>
      </c>
      <c r="AJ108" s="31">
        <f t="shared" si="139"/>
        <v>0</v>
      </c>
      <c r="AK108" s="31">
        <v>2500</v>
      </c>
      <c r="AL108" s="31">
        <v>0</v>
      </c>
      <c r="AM108" s="31">
        <v>0</v>
      </c>
      <c r="AN108" s="103">
        <f t="shared" si="143"/>
        <v>2500</v>
      </c>
      <c r="AO108" s="31">
        <v>0</v>
      </c>
      <c r="AP108" s="31">
        <v>0</v>
      </c>
      <c r="AQ108" s="31">
        <v>0</v>
      </c>
      <c r="AR108" s="31">
        <f t="shared" si="144"/>
        <v>0</v>
      </c>
      <c r="AS108" s="31">
        <v>2500</v>
      </c>
      <c r="AT108" s="31">
        <v>0</v>
      </c>
      <c r="AU108" s="31">
        <v>0</v>
      </c>
      <c r="AV108" s="103">
        <f t="shared" si="148"/>
        <v>2500</v>
      </c>
      <c r="AW108" s="31">
        <v>0</v>
      </c>
      <c r="AX108" s="31">
        <v>0</v>
      </c>
      <c r="AY108" s="31">
        <v>0</v>
      </c>
      <c r="AZ108" s="31">
        <f t="shared" si="149"/>
        <v>0</v>
      </c>
      <c r="BA108" s="31">
        <v>2500</v>
      </c>
      <c r="BB108" s="31">
        <v>0</v>
      </c>
      <c r="BC108" s="31">
        <v>0</v>
      </c>
      <c r="BD108" s="103">
        <f t="shared" si="153"/>
        <v>2500</v>
      </c>
    </row>
    <row r="109" spans="1:56" ht="17.25" customHeight="1" x14ac:dyDescent="0.2">
      <c r="A109" s="6" t="s">
        <v>98</v>
      </c>
      <c r="B109" s="34"/>
      <c r="C109" s="39">
        <v>7</v>
      </c>
      <c r="D109" s="40" t="s">
        <v>19</v>
      </c>
      <c r="E109" s="37">
        <v>0</v>
      </c>
      <c r="F109" s="37">
        <v>0</v>
      </c>
      <c r="G109" s="37">
        <v>0</v>
      </c>
      <c r="H109" s="41">
        <f t="shared" si="125"/>
        <v>0</v>
      </c>
      <c r="I109" s="37">
        <v>0</v>
      </c>
      <c r="J109" s="37">
        <v>0</v>
      </c>
      <c r="K109" s="37">
        <v>0</v>
      </c>
      <c r="L109" s="37">
        <f t="shared" si="126"/>
        <v>0</v>
      </c>
      <c r="M109" s="37">
        <v>0</v>
      </c>
      <c r="N109" s="37">
        <v>0</v>
      </c>
      <c r="O109" s="37">
        <v>0</v>
      </c>
      <c r="P109" s="37">
        <f t="shared" si="128"/>
        <v>0</v>
      </c>
      <c r="Q109" s="37">
        <v>0</v>
      </c>
      <c r="R109" s="37">
        <v>0</v>
      </c>
      <c r="S109" s="37">
        <v>0</v>
      </c>
      <c r="T109" s="37">
        <f t="shared" si="205"/>
        <v>0</v>
      </c>
      <c r="U109" s="37">
        <v>0</v>
      </c>
      <c r="V109" s="37">
        <v>0</v>
      </c>
      <c r="W109" s="37">
        <v>0</v>
      </c>
      <c r="X109" s="41">
        <f t="shared" si="206"/>
        <v>0</v>
      </c>
      <c r="Y109" s="37">
        <v>0</v>
      </c>
      <c r="Z109" s="37">
        <v>0</v>
      </c>
      <c r="AA109" s="37">
        <v>0</v>
      </c>
      <c r="AB109" s="37">
        <f t="shared" si="134"/>
        <v>0</v>
      </c>
      <c r="AC109" s="37">
        <v>0</v>
      </c>
      <c r="AD109" s="37">
        <v>0</v>
      </c>
      <c r="AE109" s="37">
        <v>0</v>
      </c>
      <c r="AF109" s="41">
        <f t="shared" si="138"/>
        <v>0</v>
      </c>
      <c r="AG109" s="37">
        <v>0</v>
      </c>
      <c r="AH109" s="37">
        <v>0</v>
      </c>
      <c r="AI109" s="37">
        <v>0</v>
      </c>
      <c r="AJ109" s="37">
        <f t="shared" si="139"/>
        <v>0</v>
      </c>
      <c r="AK109" s="37">
        <v>0</v>
      </c>
      <c r="AL109" s="37">
        <v>0</v>
      </c>
      <c r="AM109" s="37">
        <v>0</v>
      </c>
      <c r="AN109" s="41">
        <f t="shared" si="143"/>
        <v>0</v>
      </c>
      <c r="AO109" s="37">
        <v>0</v>
      </c>
      <c r="AP109" s="37">
        <v>0</v>
      </c>
      <c r="AQ109" s="37">
        <v>0</v>
      </c>
      <c r="AR109" s="37">
        <f t="shared" si="144"/>
        <v>0</v>
      </c>
      <c r="AS109" s="37">
        <v>0</v>
      </c>
      <c r="AT109" s="37">
        <v>0</v>
      </c>
      <c r="AU109" s="37">
        <v>0</v>
      </c>
      <c r="AV109" s="41">
        <f t="shared" si="148"/>
        <v>0</v>
      </c>
      <c r="AW109" s="37">
        <v>0</v>
      </c>
      <c r="AX109" s="37">
        <v>0</v>
      </c>
      <c r="AY109" s="37">
        <v>0</v>
      </c>
      <c r="AZ109" s="37">
        <f t="shared" si="149"/>
        <v>0</v>
      </c>
      <c r="BA109" s="37">
        <v>0</v>
      </c>
      <c r="BB109" s="37">
        <v>0</v>
      </c>
      <c r="BC109" s="37">
        <v>0</v>
      </c>
      <c r="BD109" s="41">
        <f t="shared" si="153"/>
        <v>0</v>
      </c>
    </row>
    <row r="110" spans="1:56" ht="17.25" customHeight="1" x14ac:dyDescent="0.2">
      <c r="A110" s="6" t="s">
        <v>99</v>
      </c>
      <c r="B110" s="34"/>
      <c r="C110" s="39">
        <v>8</v>
      </c>
      <c r="D110" s="40" t="s">
        <v>20</v>
      </c>
      <c r="E110" s="31">
        <f>0</f>
        <v>0</v>
      </c>
      <c r="F110" s="31">
        <f>0</f>
        <v>0</v>
      </c>
      <c r="G110" s="31">
        <f>0</f>
        <v>0</v>
      </c>
      <c r="H110" s="41">
        <f t="shared" si="125"/>
        <v>0</v>
      </c>
      <c r="I110" s="31">
        <f>0</f>
        <v>0</v>
      </c>
      <c r="J110" s="31">
        <f>0</f>
        <v>0</v>
      </c>
      <c r="K110" s="31">
        <f>0</f>
        <v>0</v>
      </c>
      <c r="L110" s="37">
        <f t="shared" si="126"/>
        <v>0</v>
      </c>
      <c r="M110" s="31">
        <f>0</f>
        <v>0</v>
      </c>
      <c r="N110" s="31">
        <f>0</f>
        <v>0</v>
      </c>
      <c r="O110" s="31">
        <f>0</f>
        <v>0</v>
      </c>
      <c r="P110" s="37">
        <f t="shared" si="128"/>
        <v>0</v>
      </c>
      <c r="Q110" s="31">
        <f>0</f>
        <v>0</v>
      </c>
      <c r="R110" s="31">
        <f>0</f>
        <v>0</v>
      </c>
      <c r="S110" s="31">
        <f>0</f>
        <v>0</v>
      </c>
      <c r="T110" s="37">
        <f t="shared" si="205"/>
        <v>0</v>
      </c>
      <c r="U110" s="31">
        <f>0</f>
        <v>0</v>
      </c>
      <c r="V110" s="31">
        <f>0</f>
        <v>0</v>
      </c>
      <c r="W110" s="31">
        <f>0</f>
        <v>0</v>
      </c>
      <c r="X110" s="41">
        <f t="shared" si="206"/>
        <v>0</v>
      </c>
      <c r="Y110" s="31">
        <f>0</f>
        <v>0</v>
      </c>
      <c r="Z110" s="31">
        <f>0</f>
        <v>0</v>
      </c>
      <c r="AA110" s="31">
        <f>0</f>
        <v>0</v>
      </c>
      <c r="AB110" s="37">
        <f t="shared" si="134"/>
        <v>0</v>
      </c>
      <c r="AC110" s="31">
        <f>0</f>
        <v>0</v>
      </c>
      <c r="AD110" s="31">
        <f>0</f>
        <v>0</v>
      </c>
      <c r="AE110" s="31">
        <f>0</f>
        <v>0</v>
      </c>
      <c r="AF110" s="41">
        <f t="shared" si="138"/>
        <v>0</v>
      </c>
      <c r="AG110" s="31">
        <f>0</f>
        <v>0</v>
      </c>
      <c r="AH110" s="31">
        <f>0</f>
        <v>0</v>
      </c>
      <c r="AI110" s="31">
        <f>0</f>
        <v>0</v>
      </c>
      <c r="AJ110" s="37">
        <f t="shared" si="139"/>
        <v>0</v>
      </c>
      <c r="AK110" s="31">
        <f>0</f>
        <v>0</v>
      </c>
      <c r="AL110" s="31">
        <f>0</f>
        <v>0</v>
      </c>
      <c r="AM110" s="31">
        <f>0</f>
        <v>0</v>
      </c>
      <c r="AN110" s="41">
        <f t="shared" si="143"/>
        <v>0</v>
      </c>
      <c r="AO110" s="31">
        <f>0</f>
        <v>0</v>
      </c>
      <c r="AP110" s="31">
        <f>0</f>
        <v>0</v>
      </c>
      <c r="AQ110" s="31">
        <f>0</f>
        <v>0</v>
      </c>
      <c r="AR110" s="37">
        <f t="shared" si="144"/>
        <v>0</v>
      </c>
      <c r="AS110" s="31">
        <f>0</f>
        <v>0</v>
      </c>
      <c r="AT110" s="31">
        <f>0</f>
        <v>0</v>
      </c>
      <c r="AU110" s="31">
        <f>0</f>
        <v>0</v>
      </c>
      <c r="AV110" s="41">
        <f t="shared" si="148"/>
        <v>0</v>
      </c>
      <c r="AW110" s="31">
        <f>0</f>
        <v>0</v>
      </c>
      <c r="AX110" s="31">
        <f>0</f>
        <v>0</v>
      </c>
      <c r="AY110" s="31">
        <f>0</f>
        <v>0</v>
      </c>
      <c r="AZ110" s="37">
        <f t="shared" si="149"/>
        <v>0</v>
      </c>
      <c r="BA110" s="31">
        <f>0</f>
        <v>0</v>
      </c>
      <c r="BB110" s="31">
        <f>0</f>
        <v>0</v>
      </c>
      <c r="BC110" s="31">
        <f>0</f>
        <v>0</v>
      </c>
      <c r="BD110" s="41">
        <f t="shared" si="153"/>
        <v>0</v>
      </c>
    </row>
    <row r="111" spans="1:56" ht="17.25" customHeight="1" x14ac:dyDescent="0.2">
      <c r="A111" s="22"/>
      <c r="B111" s="70">
        <v>12</v>
      </c>
      <c r="C111" s="71" t="s">
        <v>33</v>
      </c>
      <c r="D111" s="72"/>
      <c r="E111" s="73">
        <f>SUM(E112:E119)</f>
        <v>0</v>
      </c>
      <c r="F111" s="73">
        <f>SUM(F112:F119)</f>
        <v>9200</v>
      </c>
      <c r="G111" s="73">
        <f>SUM(G112:G119)</f>
        <v>0</v>
      </c>
      <c r="H111" s="309">
        <f t="shared" si="125"/>
        <v>9200</v>
      </c>
      <c r="I111" s="73">
        <f>SUM(I112:I119)</f>
        <v>0</v>
      </c>
      <c r="J111" s="73">
        <f>SUM(J112:J119)</f>
        <v>0</v>
      </c>
      <c r="K111" s="73">
        <f>SUM(K112:K119)</f>
        <v>0</v>
      </c>
      <c r="L111" s="73">
        <f t="shared" si="126"/>
        <v>0</v>
      </c>
      <c r="M111" s="26">
        <f t="shared" ref="M111:O115" si="207">+I111+E111</f>
        <v>0</v>
      </c>
      <c r="N111" s="26">
        <f t="shared" si="207"/>
        <v>9200</v>
      </c>
      <c r="O111" s="26">
        <f t="shared" si="207"/>
        <v>0</v>
      </c>
      <c r="P111" s="74">
        <f t="shared" si="128"/>
        <v>9200</v>
      </c>
      <c r="Q111" s="73">
        <f>SUM(Q112:Q119)</f>
        <v>0</v>
      </c>
      <c r="R111" s="73">
        <f>SUM(R112:R119)</f>
        <v>0</v>
      </c>
      <c r="S111" s="73">
        <f>SUM(S112:S119)</f>
        <v>0</v>
      </c>
      <c r="T111" s="73">
        <f t="shared" si="205"/>
        <v>0</v>
      </c>
      <c r="U111" s="26">
        <f t="shared" ref="U111:U115" si="208">+Q111+M111</f>
        <v>0</v>
      </c>
      <c r="V111" s="26">
        <f t="shared" ref="V111:V115" si="209">+R111+N111</f>
        <v>9200</v>
      </c>
      <c r="W111" s="26">
        <f t="shared" ref="W111:W115" si="210">+S111+O111</f>
        <v>0</v>
      </c>
      <c r="X111" s="263">
        <f t="shared" si="206"/>
        <v>9200</v>
      </c>
      <c r="Y111" s="73">
        <f>SUM(Y112:Y119)</f>
        <v>0</v>
      </c>
      <c r="Z111" s="73">
        <f>SUM(Z112:Z119)</f>
        <v>0</v>
      </c>
      <c r="AA111" s="73">
        <f>SUM(AA112:AA119)</f>
        <v>0</v>
      </c>
      <c r="AB111" s="73">
        <f t="shared" si="134"/>
        <v>0</v>
      </c>
      <c r="AC111" s="26">
        <f t="shared" ref="AC111:AC115" si="211">+Y111+U111</f>
        <v>0</v>
      </c>
      <c r="AD111" s="26">
        <f t="shared" ref="AD111:AD115" si="212">+Z111+V111</f>
        <v>9200</v>
      </c>
      <c r="AE111" s="26">
        <f t="shared" ref="AE111:AE115" si="213">+AA111+W111</f>
        <v>0</v>
      </c>
      <c r="AF111" s="263">
        <f t="shared" si="138"/>
        <v>9200</v>
      </c>
      <c r="AG111" s="73">
        <f>SUM(AG112:AG119)</f>
        <v>0</v>
      </c>
      <c r="AH111" s="73">
        <f>SUM(AH112:AH119)</f>
        <v>0</v>
      </c>
      <c r="AI111" s="73">
        <f>SUM(AI112:AI119)</f>
        <v>0</v>
      </c>
      <c r="AJ111" s="73">
        <f t="shared" si="139"/>
        <v>0</v>
      </c>
      <c r="AK111" s="26">
        <f t="shared" ref="AK111:AK115" si="214">+AG111+AC111</f>
        <v>0</v>
      </c>
      <c r="AL111" s="26">
        <f t="shared" ref="AL111:AL115" si="215">+AH111+AD111</f>
        <v>9200</v>
      </c>
      <c r="AM111" s="26">
        <f t="shared" ref="AM111:AM115" si="216">+AI111+AE111</f>
        <v>0</v>
      </c>
      <c r="AN111" s="263">
        <f t="shared" si="143"/>
        <v>9200</v>
      </c>
      <c r="AO111" s="73">
        <f>SUM(AO112:AO119)</f>
        <v>0</v>
      </c>
      <c r="AP111" s="73">
        <f>SUM(AP112:AP119)</f>
        <v>0</v>
      </c>
      <c r="AQ111" s="73">
        <f>SUM(AQ112:AQ119)</f>
        <v>0</v>
      </c>
      <c r="AR111" s="73">
        <f t="shared" si="144"/>
        <v>0</v>
      </c>
      <c r="AS111" s="26">
        <f t="shared" ref="AS111:AS115" si="217">+AO111+AK111</f>
        <v>0</v>
      </c>
      <c r="AT111" s="26">
        <f t="shared" ref="AT111:AT115" si="218">+AP111+AL111</f>
        <v>9200</v>
      </c>
      <c r="AU111" s="26">
        <f t="shared" ref="AU111:AU115" si="219">+AQ111+AM111</f>
        <v>0</v>
      </c>
      <c r="AV111" s="263">
        <f t="shared" si="148"/>
        <v>9200</v>
      </c>
      <c r="AW111" s="73">
        <f>SUM(AW112:AW119)</f>
        <v>0</v>
      </c>
      <c r="AX111" s="73">
        <f>SUM(AX112:AX119)</f>
        <v>-54</v>
      </c>
      <c r="AY111" s="73">
        <f>SUM(AY112:AY119)</f>
        <v>0</v>
      </c>
      <c r="AZ111" s="73">
        <f t="shared" si="149"/>
        <v>-54</v>
      </c>
      <c r="BA111" s="26">
        <f t="shared" ref="BA111:BA115" si="220">+AW111+AS111</f>
        <v>0</v>
      </c>
      <c r="BB111" s="26">
        <f t="shared" ref="BB111:BB115" si="221">+AX111+AT111</f>
        <v>9146</v>
      </c>
      <c r="BC111" s="26">
        <f t="shared" ref="BC111:BC115" si="222">+AY111+AU111</f>
        <v>0</v>
      </c>
      <c r="BD111" s="263">
        <f t="shared" si="153"/>
        <v>9146</v>
      </c>
    </row>
    <row r="112" spans="1:56" ht="17.25" customHeight="1" x14ac:dyDescent="0.2">
      <c r="A112" s="6"/>
      <c r="B112" s="58"/>
      <c r="C112" s="59">
        <v>1</v>
      </c>
      <c r="D112" s="60" t="s">
        <v>11</v>
      </c>
      <c r="E112" s="31">
        <v>0</v>
      </c>
      <c r="F112" s="31">
        <v>0</v>
      </c>
      <c r="G112" s="31">
        <v>0</v>
      </c>
      <c r="H112" s="135">
        <f t="shared" si="125"/>
        <v>0</v>
      </c>
      <c r="I112" s="31"/>
      <c r="J112" s="31"/>
      <c r="K112" s="31"/>
      <c r="L112" s="61">
        <f t="shared" si="126"/>
        <v>0</v>
      </c>
      <c r="M112" s="31">
        <f t="shared" si="207"/>
        <v>0</v>
      </c>
      <c r="N112" s="31">
        <f t="shared" si="207"/>
        <v>0</v>
      </c>
      <c r="O112" s="31">
        <f t="shared" si="207"/>
        <v>0</v>
      </c>
      <c r="P112" s="62">
        <f t="shared" si="128"/>
        <v>0</v>
      </c>
      <c r="Q112" s="31"/>
      <c r="R112" s="31"/>
      <c r="S112" s="31"/>
      <c r="T112" s="61">
        <f t="shared" si="205"/>
        <v>0</v>
      </c>
      <c r="U112" s="31">
        <f t="shared" si="208"/>
        <v>0</v>
      </c>
      <c r="V112" s="31">
        <f t="shared" si="209"/>
        <v>0</v>
      </c>
      <c r="W112" s="31">
        <f t="shared" si="210"/>
        <v>0</v>
      </c>
      <c r="X112" s="262">
        <f t="shared" si="206"/>
        <v>0</v>
      </c>
      <c r="Y112" s="31"/>
      <c r="Z112" s="31"/>
      <c r="AA112" s="31"/>
      <c r="AB112" s="61">
        <f t="shared" si="134"/>
        <v>0</v>
      </c>
      <c r="AC112" s="31">
        <f t="shared" si="211"/>
        <v>0</v>
      </c>
      <c r="AD112" s="31">
        <f t="shared" si="212"/>
        <v>0</v>
      </c>
      <c r="AE112" s="31">
        <f t="shared" si="213"/>
        <v>0</v>
      </c>
      <c r="AF112" s="262">
        <f t="shared" si="138"/>
        <v>0</v>
      </c>
      <c r="AG112" s="31"/>
      <c r="AH112" s="31"/>
      <c r="AI112" s="31"/>
      <c r="AJ112" s="61">
        <f t="shared" si="139"/>
        <v>0</v>
      </c>
      <c r="AK112" s="31">
        <f t="shared" si="214"/>
        <v>0</v>
      </c>
      <c r="AL112" s="31">
        <f t="shared" si="215"/>
        <v>0</v>
      </c>
      <c r="AM112" s="31">
        <f t="shared" si="216"/>
        <v>0</v>
      </c>
      <c r="AN112" s="262">
        <f t="shared" si="143"/>
        <v>0</v>
      </c>
      <c r="AO112" s="31">
        <v>0</v>
      </c>
      <c r="AP112" s="31">
        <v>0</v>
      </c>
      <c r="AQ112" s="31">
        <v>0</v>
      </c>
      <c r="AR112" s="61">
        <f t="shared" si="144"/>
        <v>0</v>
      </c>
      <c r="AS112" s="31">
        <f t="shared" si="217"/>
        <v>0</v>
      </c>
      <c r="AT112" s="31">
        <f t="shared" si="218"/>
        <v>0</v>
      </c>
      <c r="AU112" s="31">
        <f t="shared" si="219"/>
        <v>0</v>
      </c>
      <c r="AV112" s="262">
        <f t="shared" si="148"/>
        <v>0</v>
      </c>
      <c r="AW112" s="31">
        <v>0</v>
      </c>
      <c r="AX112" s="31">
        <v>0</v>
      </c>
      <c r="AY112" s="31">
        <v>0</v>
      </c>
      <c r="AZ112" s="61">
        <f t="shared" si="149"/>
        <v>0</v>
      </c>
      <c r="BA112" s="31">
        <f t="shared" si="220"/>
        <v>0</v>
      </c>
      <c r="BB112" s="31">
        <f t="shared" si="221"/>
        <v>0</v>
      </c>
      <c r="BC112" s="31">
        <f t="shared" si="222"/>
        <v>0</v>
      </c>
      <c r="BD112" s="262">
        <f t="shared" si="153"/>
        <v>0</v>
      </c>
    </row>
    <row r="113" spans="1:56" ht="30" x14ac:dyDescent="0.2">
      <c r="A113" s="6"/>
      <c r="B113" s="34"/>
      <c r="C113" s="35">
        <v>2</v>
      </c>
      <c r="D113" s="36" t="s">
        <v>12</v>
      </c>
      <c r="E113" s="31">
        <v>0</v>
      </c>
      <c r="F113" s="31">
        <v>0</v>
      </c>
      <c r="G113" s="31">
        <v>0</v>
      </c>
      <c r="H113" s="41">
        <f t="shared" si="125"/>
        <v>0</v>
      </c>
      <c r="I113" s="31"/>
      <c r="J113" s="31"/>
      <c r="K113" s="31"/>
      <c r="L113" s="37">
        <f t="shared" si="126"/>
        <v>0</v>
      </c>
      <c r="M113" s="31">
        <f t="shared" si="207"/>
        <v>0</v>
      </c>
      <c r="N113" s="31">
        <f t="shared" si="207"/>
        <v>0</v>
      </c>
      <c r="O113" s="31">
        <f t="shared" si="207"/>
        <v>0</v>
      </c>
      <c r="P113" s="38">
        <f t="shared" si="128"/>
        <v>0</v>
      </c>
      <c r="Q113" s="31"/>
      <c r="R113" s="31"/>
      <c r="S113" s="31"/>
      <c r="T113" s="37">
        <f t="shared" si="205"/>
        <v>0</v>
      </c>
      <c r="U113" s="31">
        <f t="shared" si="208"/>
        <v>0</v>
      </c>
      <c r="V113" s="31">
        <f t="shared" si="209"/>
        <v>0</v>
      </c>
      <c r="W113" s="31">
        <f t="shared" si="210"/>
        <v>0</v>
      </c>
      <c r="X113" s="42">
        <f t="shared" si="206"/>
        <v>0</v>
      </c>
      <c r="Y113" s="31"/>
      <c r="Z113" s="31"/>
      <c r="AA113" s="31"/>
      <c r="AB113" s="37">
        <f t="shared" si="134"/>
        <v>0</v>
      </c>
      <c r="AC113" s="31">
        <f t="shared" si="211"/>
        <v>0</v>
      </c>
      <c r="AD113" s="31">
        <f t="shared" si="212"/>
        <v>0</v>
      </c>
      <c r="AE113" s="31">
        <f t="shared" si="213"/>
        <v>0</v>
      </c>
      <c r="AF113" s="42">
        <f t="shared" si="138"/>
        <v>0</v>
      </c>
      <c r="AG113" s="31"/>
      <c r="AH113" s="31"/>
      <c r="AI113" s="31"/>
      <c r="AJ113" s="37">
        <f t="shared" si="139"/>
        <v>0</v>
      </c>
      <c r="AK113" s="31">
        <f t="shared" si="214"/>
        <v>0</v>
      </c>
      <c r="AL113" s="31">
        <f t="shared" si="215"/>
        <v>0</v>
      </c>
      <c r="AM113" s="31">
        <f t="shared" si="216"/>
        <v>0</v>
      </c>
      <c r="AN113" s="42">
        <f t="shared" si="143"/>
        <v>0</v>
      </c>
      <c r="AO113" s="31">
        <v>0</v>
      </c>
      <c r="AP113" s="31">
        <v>0</v>
      </c>
      <c r="AQ113" s="31">
        <v>0</v>
      </c>
      <c r="AR113" s="37">
        <f t="shared" si="144"/>
        <v>0</v>
      </c>
      <c r="AS113" s="31">
        <f t="shared" si="217"/>
        <v>0</v>
      </c>
      <c r="AT113" s="31">
        <f t="shared" si="218"/>
        <v>0</v>
      </c>
      <c r="AU113" s="31">
        <f t="shared" si="219"/>
        <v>0</v>
      </c>
      <c r="AV113" s="42">
        <f t="shared" si="148"/>
        <v>0</v>
      </c>
      <c r="AW113" s="31">
        <v>0</v>
      </c>
      <c r="AX113" s="31">
        <v>0</v>
      </c>
      <c r="AY113" s="31">
        <v>0</v>
      </c>
      <c r="AZ113" s="37">
        <f t="shared" si="149"/>
        <v>0</v>
      </c>
      <c r="BA113" s="31">
        <f t="shared" si="220"/>
        <v>0</v>
      </c>
      <c r="BB113" s="31">
        <f t="shared" si="221"/>
        <v>0</v>
      </c>
      <c r="BC113" s="31">
        <f t="shared" si="222"/>
        <v>0</v>
      </c>
      <c r="BD113" s="42">
        <f t="shared" si="153"/>
        <v>0</v>
      </c>
    </row>
    <row r="114" spans="1:56" ht="17.25" customHeight="1" x14ac:dyDescent="0.2">
      <c r="A114" s="6"/>
      <c r="B114" s="34"/>
      <c r="C114" s="39">
        <v>3</v>
      </c>
      <c r="D114" s="40" t="s">
        <v>13</v>
      </c>
      <c r="E114" s="31">
        <v>0</v>
      </c>
      <c r="F114" s="31">
        <v>0</v>
      </c>
      <c r="G114" s="31">
        <v>0</v>
      </c>
      <c r="H114" s="41">
        <f t="shared" si="125"/>
        <v>0</v>
      </c>
      <c r="I114" s="31"/>
      <c r="J114" s="31"/>
      <c r="K114" s="31"/>
      <c r="L114" s="37">
        <f t="shared" si="126"/>
        <v>0</v>
      </c>
      <c r="M114" s="31">
        <f t="shared" si="207"/>
        <v>0</v>
      </c>
      <c r="N114" s="31">
        <f t="shared" si="207"/>
        <v>0</v>
      </c>
      <c r="O114" s="31">
        <f t="shared" si="207"/>
        <v>0</v>
      </c>
      <c r="P114" s="38">
        <f t="shared" si="128"/>
        <v>0</v>
      </c>
      <c r="Q114" s="31"/>
      <c r="R114" s="31"/>
      <c r="S114" s="31"/>
      <c r="T114" s="37">
        <f t="shared" si="205"/>
        <v>0</v>
      </c>
      <c r="U114" s="31">
        <f t="shared" si="208"/>
        <v>0</v>
      </c>
      <c r="V114" s="31">
        <f t="shared" si="209"/>
        <v>0</v>
      </c>
      <c r="W114" s="31">
        <f t="shared" si="210"/>
        <v>0</v>
      </c>
      <c r="X114" s="42">
        <f t="shared" si="206"/>
        <v>0</v>
      </c>
      <c r="Y114" s="31"/>
      <c r="Z114" s="31"/>
      <c r="AA114" s="31"/>
      <c r="AB114" s="37">
        <f t="shared" si="134"/>
        <v>0</v>
      </c>
      <c r="AC114" s="31">
        <f t="shared" si="211"/>
        <v>0</v>
      </c>
      <c r="AD114" s="31">
        <f t="shared" si="212"/>
        <v>0</v>
      </c>
      <c r="AE114" s="31">
        <f t="shared" si="213"/>
        <v>0</v>
      </c>
      <c r="AF114" s="42">
        <f t="shared" si="138"/>
        <v>0</v>
      </c>
      <c r="AG114" s="31"/>
      <c r="AH114" s="31"/>
      <c r="AI114" s="31"/>
      <c r="AJ114" s="37">
        <f t="shared" si="139"/>
        <v>0</v>
      </c>
      <c r="AK114" s="31">
        <f t="shared" si="214"/>
        <v>0</v>
      </c>
      <c r="AL114" s="31">
        <f t="shared" si="215"/>
        <v>0</v>
      </c>
      <c r="AM114" s="31">
        <f t="shared" si="216"/>
        <v>0</v>
      </c>
      <c r="AN114" s="42">
        <f t="shared" si="143"/>
        <v>0</v>
      </c>
      <c r="AO114" s="31">
        <v>0</v>
      </c>
      <c r="AP114" s="31">
        <v>0</v>
      </c>
      <c r="AQ114" s="31">
        <v>0</v>
      </c>
      <c r="AR114" s="37">
        <f t="shared" si="144"/>
        <v>0</v>
      </c>
      <c r="AS114" s="31">
        <f t="shared" si="217"/>
        <v>0</v>
      </c>
      <c r="AT114" s="31">
        <f t="shared" si="218"/>
        <v>0</v>
      </c>
      <c r="AU114" s="31">
        <f t="shared" si="219"/>
        <v>0</v>
      </c>
      <c r="AV114" s="42">
        <f t="shared" si="148"/>
        <v>0</v>
      </c>
      <c r="AW114" s="31">
        <v>0</v>
      </c>
      <c r="AX114" s="31">
        <v>0</v>
      </c>
      <c r="AY114" s="31">
        <v>0</v>
      </c>
      <c r="AZ114" s="37">
        <f t="shared" si="149"/>
        <v>0</v>
      </c>
      <c r="BA114" s="31">
        <f t="shared" si="220"/>
        <v>0</v>
      </c>
      <c r="BB114" s="31">
        <f t="shared" si="221"/>
        <v>0</v>
      </c>
      <c r="BC114" s="31">
        <f t="shared" si="222"/>
        <v>0</v>
      </c>
      <c r="BD114" s="42">
        <f t="shared" si="153"/>
        <v>0</v>
      </c>
    </row>
    <row r="115" spans="1:56" ht="17.25" customHeight="1" x14ac:dyDescent="0.2">
      <c r="A115" s="6"/>
      <c r="B115" s="34"/>
      <c r="C115" s="39">
        <v>4</v>
      </c>
      <c r="D115" s="40" t="s">
        <v>14</v>
      </c>
      <c r="E115" s="31">
        <v>0</v>
      </c>
      <c r="F115" s="31">
        <v>0</v>
      </c>
      <c r="G115" s="31">
        <v>0</v>
      </c>
      <c r="H115" s="41">
        <f t="shared" si="125"/>
        <v>0</v>
      </c>
      <c r="I115" s="31"/>
      <c r="J115" s="31"/>
      <c r="K115" s="31"/>
      <c r="L115" s="37">
        <f t="shared" si="126"/>
        <v>0</v>
      </c>
      <c r="M115" s="31">
        <f t="shared" si="207"/>
        <v>0</v>
      </c>
      <c r="N115" s="31">
        <f t="shared" si="207"/>
        <v>0</v>
      </c>
      <c r="O115" s="31">
        <f t="shared" si="207"/>
        <v>0</v>
      </c>
      <c r="P115" s="38">
        <f t="shared" si="128"/>
        <v>0</v>
      </c>
      <c r="Q115" s="31"/>
      <c r="R115" s="31"/>
      <c r="S115" s="31"/>
      <c r="T115" s="37">
        <f t="shared" si="205"/>
        <v>0</v>
      </c>
      <c r="U115" s="31">
        <f t="shared" si="208"/>
        <v>0</v>
      </c>
      <c r="V115" s="31">
        <f t="shared" si="209"/>
        <v>0</v>
      </c>
      <c r="W115" s="31">
        <f t="shared" si="210"/>
        <v>0</v>
      </c>
      <c r="X115" s="42">
        <f t="shared" si="206"/>
        <v>0</v>
      </c>
      <c r="Y115" s="31"/>
      <c r="Z115" s="31"/>
      <c r="AA115" s="31"/>
      <c r="AB115" s="37">
        <f t="shared" si="134"/>
        <v>0</v>
      </c>
      <c r="AC115" s="31">
        <f t="shared" si="211"/>
        <v>0</v>
      </c>
      <c r="AD115" s="31">
        <f t="shared" si="212"/>
        <v>0</v>
      </c>
      <c r="AE115" s="31">
        <f t="shared" si="213"/>
        <v>0</v>
      </c>
      <c r="AF115" s="42">
        <f t="shared" si="138"/>
        <v>0</v>
      </c>
      <c r="AG115" s="31"/>
      <c r="AH115" s="31"/>
      <c r="AI115" s="31"/>
      <c r="AJ115" s="37">
        <f t="shared" si="139"/>
        <v>0</v>
      </c>
      <c r="AK115" s="31">
        <f t="shared" si="214"/>
        <v>0</v>
      </c>
      <c r="AL115" s="31">
        <f t="shared" si="215"/>
        <v>0</v>
      </c>
      <c r="AM115" s="31">
        <f t="shared" si="216"/>
        <v>0</v>
      </c>
      <c r="AN115" s="42">
        <f t="shared" si="143"/>
        <v>0</v>
      </c>
      <c r="AO115" s="31">
        <v>0</v>
      </c>
      <c r="AP115" s="31">
        <v>0</v>
      </c>
      <c r="AQ115" s="31">
        <v>0</v>
      </c>
      <c r="AR115" s="37">
        <f t="shared" si="144"/>
        <v>0</v>
      </c>
      <c r="AS115" s="31">
        <f t="shared" si="217"/>
        <v>0</v>
      </c>
      <c r="AT115" s="31">
        <f t="shared" si="218"/>
        <v>0</v>
      </c>
      <c r="AU115" s="31">
        <f t="shared" si="219"/>
        <v>0</v>
      </c>
      <c r="AV115" s="42">
        <f t="shared" si="148"/>
        <v>0</v>
      </c>
      <c r="AW115" s="31">
        <v>0</v>
      </c>
      <c r="AX115" s="31">
        <v>0</v>
      </c>
      <c r="AY115" s="31">
        <v>0</v>
      </c>
      <c r="AZ115" s="37">
        <f t="shared" si="149"/>
        <v>0</v>
      </c>
      <c r="BA115" s="31">
        <f t="shared" si="220"/>
        <v>0</v>
      </c>
      <c r="BB115" s="31">
        <f t="shared" si="221"/>
        <v>0</v>
      </c>
      <c r="BC115" s="31">
        <f t="shared" si="222"/>
        <v>0</v>
      </c>
      <c r="BD115" s="42">
        <f t="shared" si="153"/>
        <v>0</v>
      </c>
    </row>
    <row r="116" spans="1:56" ht="17.25" customHeight="1" x14ac:dyDescent="0.2">
      <c r="A116" s="6">
        <v>8</v>
      </c>
      <c r="B116" s="34"/>
      <c r="C116" s="39">
        <v>5</v>
      </c>
      <c r="D116" s="40" t="s">
        <v>15</v>
      </c>
      <c r="E116" s="31">
        <v>0</v>
      </c>
      <c r="F116" s="31">
        <v>9200</v>
      </c>
      <c r="G116" s="31">
        <v>0</v>
      </c>
      <c r="H116" s="41">
        <f t="shared" si="125"/>
        <v>9200</v>
      </c>
      <c r="I116" s="31">
        <v>0</v>
      </c>
      <c r="J116" s="31">
        <v>0</v>
      </c>
      <c r="K116" s="31">
        <v>0</v>
      </c>
      <c r="L116" s="41">
        <f t="shared" si="126"/>
        <v>0</v>
      </c>
      <c r="M116" s="31">
        <v>0</v>
      </c>
      <c r="N116" s="31">
        <v>9200</v>
      </c>
      <c r="O116" s="31">
        <v>0</v>
      </c>
      <c r="P116" s="41">
        <f t="shared" si="128"/>
        <v>9200</v>
      </c>
      <c r="Q116" s="31">
        <v>0</v>
      </c>
      <c r="R116" s="31">
        <v>0</v>
      </c>
      <c r="S116" s="31">
        <v>0</v>
      </c>
      <c r="T116" s="41">
        <f t="shared" si="205"/>
        <v>0</v>
      </c>
      <c r="U116" s="31">
        <v>0</v>
      </c>
      <c r="V116" s="31">
        <v>9200</v>
      </c>
      <c r="W116" s="31">
        <v>0</v>
      </c>
      <c r="X116" s="41">
        <f t="shared" si="206"/>
        <v>9200</v>
      </c>
      <c r="Y116" s="31">
        <v>0</v>
      </c>
      <c r="Z116" s="31">
        <v>0</v>
      </c>
      <c r="AA116" s="31">
        <v>0</v>
      </c>
      <c r="AB116" s="41">
        <f t="shared" si="134"/>
        <v>0</v>
      </c>
      <c r="AC116" s="31">
        <v>0</v>
      </c>
      <c r="AD116" s="31">
        <v>9200</v>
      </c>
      <c r="AE116" s="31">
        <v>0</v>
      </c>
      <c r="AF116" s="41">
        <f t="shared" si="138"/>
        <v>9200</v>
      </c>
      <c r="AG116" s="31">
        <v>0</v>
      </c>
      <c r="AH116" s="31">
        <v>0</v>
      </c>
      <c r="AI116" s="31">
        <v>0</v>
      </c>
      <c r="AJ116" s="41">
        <f t="shared" si="139"/>
        <v>0</v>
      </c>
      <c r="AK116" s="31">
        <v>0</v>
      </c>
      <c r="AL116" s="31">
        <v>9200</v>
      </c>
      <c r="AM116" s="31">
        <v>0</v>
      </c>
      <c r="AN116" s="41">
        <f t="shared" si="143"/>
        <v>9200</v>
      </c>
      <c r="AO116" s="31">
        <v>0</v>
      </c>
      <c r="AP116" s="31">
        <v>0</v>
      </c>
      <c r="AQ116" s="31">
        <v>0</v>
      </c>
      <c r="AR116" s="41">
        <f t="shared" si="144"/>
        <v>0</v>
      </c>
      <c r="AS116" s="31">
        <v>0</v>
      </c>
      <c r="AT116" s="31">
        <v>9200</v>
      </c>
      <c r="AU116" s="31">
        <v>0</v>
      </c>
      <c r="AV116" s="41">
        <f t="shared" si="148"/>
        <v>9200</v>
      </c>
      <c r="AW116" s="31">
        <v>0</v>
      </c>
      <c r="AX116" s="31">
        <v>-54</v>
      </c>
      <c r="AY116" s="31">
        <v>0</v>
      </c>
      <c r="AZ116" s="41">
        <f t="shared" si="149"/>
        <v>-54</v>
      </c>
      <c r="BA116" s="31">
        <v>0</v>
      </c>
      <c r="BB116" s="31">
        <v>9146</v>
      </c>
      <c r="BC116" s="31">
        <v>0</v>
      </c>
      <c r="BD116" s="41">
        <f t="shared" si="153"/>
        <v>9146</v>
      </c>
    </row>
    <row r="117" spans="1:56" ht="17.25" customHeight="1" x14ac:dyDescent="0.2">
      <c r="A117" s="6" t="s">
        <v>97</v>
      </c>
      <c r="B117" s="28"/>
      <c r="C117" s="29">
        <v>6</v>
      </c>
      <c r="D117" s="30" t="s">
        <v>17</v>
      </c>
      <c r="E117" s="31">
        <v>0</v>
      </c>
      <c r="F117" s="31">
        <v>0</v>
      </c>
      <c r="G117" s="31">
        <v>0</v>
      </c>
      <c r="H117" s="102">
        <f t="shared" si="125"/>
        <v>0</v>
      </c>
      <c r="I117" s="31">
        <v>0</v>
      </c>
      <c r="J117" s="31">
        <v>0</v>
      </c>
      <c r="K117" s="31">
        <v>0</v>
      </c>
      <c r="L117" s="31">
        <f t="shared" si="126"/>
        <v>0</v>
      </c>
      <c r="M117" s="31">
        <v>0</v>
      </c>
      <c r="N117" s="31">
        <v>0</v>
      </c>
      <c r="O117" s="31">
        <v>0</v>
      </c>
      <c r="P117" s="32">
        <f t="shared" si="128"/>
        <v>0</v>
      </c>
      <c r="Q117" s="31">
        <v>0</v>
      </c>
      <c r="R117" s="31">
        <v>0</v>
      </c>
      <c r="S117" s="31">
        <v>0</v>
      </c>
      <c r="T117" s="31">
        <f t="shared" ref="T117:T125" si="223">+S117+R117+Q117</f>
        <v>0</v>
      </c>
      <c r="U117" s="31">
        <v>0</v>
      </c>
      <c r="V117" s="31">
        <v>0</v>
      </c>
      <c r="W117" s="31">
        <v>0</v>
      </c>
      <c r="X117" s="103">
        <f t="shared" ref="X117:X125" si="224">+W117+V117+U117</f>
        <v>0</v>
      </c>
      <c r="Y117" s="31">
        <v>0</v>
      </c>
      <c r="Z117" s="31">
        <v>0</v>
      </c>
      <c r="AA117" s="31">
        <v>0</v>
      </c>
      <c r="AB117" s="31">
        <f t="shared" si="134"/>
        <v>0</v>
      </c>
      <c r="AC117" s="31">
        <v>0</v>
      </c>
      <c r="AD117" s="31">
        <v>0</v>
      </c>
      <c r="AE117" s="31">
        <v>0</v>
      </c>
      <c r="AF117" s="103">
        <f t="shared" si="138"/>
        <v>0</v>
      </c>
      <c r="AG117" s="31">
        <v>0</v>
      </c>
      <c r="AH117" s="31">
        <v>0</v>
      </c>
      <c r="AI117" s="31">
        <v>0</v>
      </c>
      <c r="AJ117" s="31">
        <f t="shared" si="139"/>
        <v>0</v>
      </c>
      <c r="AK117" s="31">
        <v>0</v>
      </c>
      <c r="AL117" s="31">
        <v>0</v>
      </c>
      <c r="AM117" s="31">
        <v>0</v>
      </c>
      <c r="AN117" s="103">
        <f t="shared" si="143"/>
        <v>0</v>
      </c>
      <c r="AO117" s="31">
        <v>0</v>
      </c>
      <c r="AP117" s="31">
        <v>0</v>
      </c>
      <c r="AQ117" s="31">
        <v>0</v>
      </c>
      <c r="AR117" s="31">
        <f t="shared" si="144"/>
        <v>0</v>
      </c>
      <c r="AS117" s="31">
        <v>0</v>
      </c>
      <c r="AT117" s="31">
        <v>0</v>
      </c>
      <c r="AU117" s="31">
        <v>0</v>
      </c>
      <c r="AV117" s="103">
        <f t="shared" si="148"/>
        <v>0</v>
      </c>
      <c r="AW117" s="31">
        <v>0</v>
      </c>
      <c r="AX117" s="31">
        <v>0</v>
      </c>
      <c r="AY117" s="31">
        <v>0</v>
      </c>
      <c r="AZ117" s="31">
        <f t="shared" si="149"/>
        <v>0</v>
      </c>
      <c r="BA117" s="31">
        <v>0</v>
      </c>
      <c r="BB117" s="31">
        <v>0</v>
      </c>
      <c r="BC117" s="31">
        <v>0</v>
      </c>
      <c r="BD117" s="103">
        <f t="shared" si="153"/>
        <v>0</v>
      </c>
    </row>
    <row r="118" spans="1:56" ht="17.25" customHeight="1" x14ac:dyDescent="0.2">
      <c r="A118" s="6" t="s">
        <v>98</v>
      </c>
      <c r="B118" s="34"/>
      <c r="C118" s="39">
        <v>7</v>
      </c>
      <c r="D118" s="40" t="s">
        <v>19</v>
      </c>
      <c r="E118" s="37">
        <v>0</v>
      </c>
      <c r="F118" s="37">
        <v>0</v>
      </c>
      <c r="G118" s="37">
        <v>0</v>
      </c>
      <c r="H118" s="41">
        <f t="shared" si="125"/>
        <v>0</v>
      </c>
      <c r="I118" s="37">
        <v>0</v>
      </c>
      <c r="J118" s="37">
        <v>0</v>
      </c>
      <c r="K118" s="37">
        <v>0</v>
      </c>
      <c r="L118" s="37">
        <f t="shared" si="126"/>
        <v>0</v>
      </c>
      <c r="M118" s="37">
        <v>0</v>
      </c>
      <c r="N118" s="37">
        <v>0</v>
      </c>
      <c r="O118" s="37">
        <v>0</v>
      </c>
      <c r="P118" s="37">
        <f t="shared" si="128"/>
        <v>0</v>
      </c>
      <c r="Q118" s="37">
        <v>0</v>
      </c>
      <c r="R118" s="37">
        <v>0</v>
      </c>
      <c r="S118" s="37">
        <v>0</v>
      </c>
      <c r="T118" s="37">
        <f t="shared" si="223"/>
        <v>0</v>
      </c>
      <c r="U118" s="37">
        <v>0</v>
      </c>
      <c r="V118" s="37">
        <v>0</v>
      </c>
      <c r="W118" s="37">
        <v>0</v>
      </c>
      <c r="X118" s="41">
        <f t="shared" si="224"/>
        <v>0</v>
      </c>
      <c r="Y118" s="37">
        <v>0</v>
      </c>
      <c r="Z118" s="37">
        <v>0</v>
      </c>
      <c r="AA118" s="37">
        <v>0</v>
      </c>
      <c r="AB118" s="37">
        <f t="shared" si="134"/>
        <v>0</v>
      </c>
      <c r="AC118" s="37">
        <v>0</v>
      </c>
      <c r="AD118" s="37">
        <v>0</v>
      </c>
      <c r="AE118" s="37">
        <v>0</v>
      </c>
      <c r="AF118" s="41">
        <f t="shared" si="138"/>
        <v>0</v>
      </c>
      <c r="AG118" s="37">
        <v>0</v>
      </c>
      <c r="AH118" s="37">
        <v>0</v>
      </c>
      <c r="AI118" s="37">
        <v>0</v>
      </c>
      <c r="AJ118" s="37">
        <f t="shared" si="139"/>
        <v>0</v>
      </c>
      <c r="AK118" s="37">
        <v>0</v>
      </c>
      <c r="AL118" s="37">
        <v>0</v>
      </c>
      <c r="AM118" s="37">
        <v>0</v>
      </c>
      <c r="AN118" s="41">
        <f t="shared" si="143"/>
        <v>0</v>
      </c>
      <c r="AO118" s="37">
        <v>0</v>
      </c>
      <c r="AP118" s="37">
        <v>0</v>
      </c>
      <c r="AQ118" s="37">
        <v>0</v>
      </c>
      <c r="AR118" s="37">
        <f t="shared" si="144"/>
        <v>0</v>
      </c>
      <c r="AS118" s="37">
        <v>0</v>
      </c>
      <c r="AT118" s="37">
        <v>0</v>
      </c>
      <c r="AU118" s="37">
        <v>0</v>
      </c>
      <c r="AV118" s="41">
        <f t="shared" si="148"/>
        <v>0</v>
      </c>
      <c r="AW118" s="37">
        <v>0</v>
      </c>
      <c r="AX118" s="37">
        <v>0</v>
      </c>
      <c r="AY118" s="37">
        <v>0</v>
      </c>
      <c r="AZ118" s="37">
        <f t="shared" si="149"/>
        <v>0</v>
      </c>
      <c r="BA118" s="37">
        <v>0</v>
      </c>
      <c r="BB118" s="37">
        <v>0</v>
      </c>
      <c r="BC118" s="37">
        <v>0</v>
      </c>
      <c r="BD118" s="41">
        <f t="shared" si="153"/>
        <v>0</v>
      </c>
    </row>
    <row r="119" spans="1:56" ht="17.25" customHeight="1" x14ac:dyDescent="0.2">
      <c r="A119" s="6" t="s">
        <v>99</v>
      </c>
      <c r="B119" s="34"/>
      <c r="C119" s="39">
        <v>8</v>
      </c>
      <c r="D119" s="40" t="s">
        <v>20</v>
      </c>
      <c r="E119" s="31">
        <v>0</v>
      </c>
      <c r="F119" s="31">
        <v>0</v>
      </c>
      <c r="G119" s="31">
        <v>0</v>
      </c>
      <c r="H119" s="41">
        <f t="shared" si="125"/>
        <v>0</v>
      </c>
      <c r="I119" s="31">
        <v>0</v>
      </c>
      <c r="J119" s="31">
        <v>0</v>
      </c>
      <c r="K119" s="31">
        <v>0</v>
      </c>
      <c r="L119" s="37">
        <f t="shared" si="126"/>
        <v>0</v>
      </c>
      <c r="M119" s="31">
        <f t="shared" ref="M119:O124" si="225">+I119+E119</f>
        <v>0</v>
      </c>
      <c r="N119" s="31">
        <f t="shared" si="225"/>
        <v>0</v>
      </c>
      <c r="O119" s="31">
        <f t="shared" si="225"/>
        <v>0</v>
      </c>
      <c r="P119" s="37">
        <f t="shared" si="128"/>
        <v>0</v>
      </c>
      <c r="Q119" s="31">
        <v>0</v>
      </c>
      <c r="R119" s="31">
        <v>0</v>
      </c>
      <c r="S119" s="31">
        <v>0</v>
      </c>
      <c r="T119" s="37">
        <f t="shared" si="223"/>
        <v>0</v>
      </c>
      <c r="U119" s="31">
        <f t="shared" ref="U119:U124" si="226">+Q119+M119</f>
        <v>0</v>
      </c>
      <c r="V119" s="31">
        <f t="shared" ref="V119:V124" si="227">+R119+N119</f>
        <v>0</v>
      </c>
      <c r="W119" s="31">
        <f t="shared" ref="W119:W124" si="228">+S119+O119</f>
        <v>0</v>
      </c>
      <c r="X119" s="41">
        <f t="shared" si="224"/>
        <v>0</v>
      </c>
      <c r="Y119" s="31">
        <v>0</v>
      </c>
      <c r="Z119" s="31">
        <v>0</v>
      </c>
      <c r="AA119" s="31">
        <v>0</v>
      </c>
      <c r="AB119" s="37">
        <f t="shared" si="134"/>
        <v>0</v>
      </c>
      <c r="AC119" s="31">
        <f t="shared" ref="AC119:AC124" si="229">+Y119+U119</f>
        <v>0</v>
      </c>
      <c r="AD119" s="31">
        <f t="shared" ref="AD119:AD124" si="230">+Z119+V119</f>
        <v>0</v>
      </c>
      <c r="AE119" s="31">
        <f t="shared" ref="AE119:AE124" si="231">+AA119+W119</f>
        <v>0</v>
      </c>
      <c r="AF119" s="41">
        <f t="shared" si="138"/>
        <v>0</v>
      </c>
      <c r="AG119" s="31">
        <v>0</v>
      </c>
      <c r="AH119" s="31">
        <v>0</v>
      </c>
      <c r="AI119" s="31">
        <v>0</v>
      </c>
      <c r="AJ119" s="37">
        <f t="shared" si="139"/>
        <v>0</v>
      </c>
      <c r="AK119" s="31">
        <f t="shared" ref="AK119:AK124" si="232">+AG119+AC119</f>
        <v>0</v>
      </c>
      <c r="AL119" s="31">
        <f t="shared" ref="AL119:AL124" si="233">+AH119+AD119</f>
        <v>0</v>
      </c>
      <c r="AM119" s="31">
        <f t="shared" ref="AM119:AM124" si="234">+AI119+AE119</f>
        <v>0</v>
      </c>
      <c r="AN119" s="41">
        <f t="shared" si="143"/>
        <v>0</v>
      </c>
      <c r="AO119" s="31">
        <v>0</v>
      </c>
      <c r="AP119" s="31">
        <v>0</v>
      </c>
      <c r="AQ119" s="31">
        <v>0</v>
      </c>
      <c r="AR119" s="37">
        <f t="shared" si="144"/>
        <v>0</v>
      </c>
      <c r="AS119" s="31">
        <f t="shared" ref="AS119:AS124" si="235">+AO119+AK119</f>
        <v>0</v>
      </c>
      <c r="AT119" s="31">
        <f t="shared" ref="AT119:AT124" si="236">+AP119+AL119</f>
        <v>0</v>
      </c>
      <c r="AU119" s="31">
        <f t="shared" ref="AU119:AU124" si="237">+AQ119+AM119</f>
        <v>0</v>
      </c>
      <c r="AV119" s="41">
        <f t="shared" si="148"/>
        <v>0</v>
      </c>
      <c r="AW119" s="31">
        <v>0</v>
      </c>
      <c r="AX119" s="31">
        <v>0</v>
      </c>
      <c r="AY119" s="31">
        <v>0</v>
      </c>
      <c r="AZ119" s="37">
        <f t="shared" si="149"/>
        <v>0</v>
      </c>
      <c r="BA119" s="31">
        <f t="shared" ref="BA119:BA124" si="238">+AW119+AS119</f>
        <v>0</v>
      </c>
      <c r="BB119" s="31">
        <f t="shared" ref="BB119:BB124" si="239">+AX119+AT119</f>
        <v>0</v>
      </c>
      <c r="BC119" s="31">
        <f t="shared" ref="BC119:BC124" si="240">+AY119+AU119</f>
        <v>0</v>
      </c>
      <c r="BD119" s="41">
        <f t="shared" si="153"/>
        <v>0</v>
      </c>
    </row>
    <row r="120" spans="1:56" ht="17.25" customHeight="1" x14ac:dyDescent="0.2">
      <c r="A120" s="22"/>
      <c r="B120" s="23">
        <v>13</v>
      </c>
      <c r="C120" s="24" t="s">
        <v>34</v>
      </c>
      <c r="D120" s="25"/>
      <c r="E120" s="68">
        <f>SUM(E121:E128)</f>
        <v>50898</v>
      </c>
      <c r="F120" s="68">
        <f>SUM(F121:F128)</f>
        <v>18241</v>
      </c>
      <c r="G120" s="68">
        <f>SUM(G121:G128)</f>
        <v>0</v>
      </c>
      <c r="H120" s="26">
        <f t="shared" si="125"/>
        <v>69139</v>
      </c>
      <c r="I120" s="68">
        <f>SUM(I121:I128)</f>
        <v>0</v>
      </c>
      <c r="J120" s="68">
        <f>SUM(J121:J128)</f>
        <v>0</v>
      </c>
      <c r="K120" s="68">
        <f>SUM(K121:K128)</f>
        <v>0</v>
      </c>
      <c r="L120" s="68">
        <f t="shared" si="126"/>
        <v>0</v>
      </c>
      <c r="M120" s="26">
        <f t="shared" si="225"/>
        <v>50898</v>
      </c>
      <c r="N120" s="26">
        <f t="shared" si="225"/>
        <v>18241</v>
      </c>
      <c r="O120" s="26">
        <f t="shared" si="225"/>
        <v>0</v>
      </c>
      <c r="P120" s="69">
        <f t="shared" si="128"/>
        <v>69139</v>
      </c>
      <c r="Q120" s="68">
        <f>SUM(Q121:Q128)</f>
        <v>0</v>
      </c>
      <c r="R120" s="68">
        <f>SUM(R121:R128)</f>
        <v>0</v>
      </c>
      <c r="S120" s="68">
        <f>SUM(S121:S128)</f>
        <v>0</v>
      </c>
      <c r="T120" s="68">
        <f t="shared" si="223"/>
        <v>0</v>
      </c>
      <c r="U120" s="26">
        <f t="shared" si="226"/>
        <v>50898</v>
      </c>
      <c r="V120" s="26">
        <f t="shared" si="227"/>
        <v>18241</v>
      </c>
      <c r="W120" s="26">
        <f t="shared" si="228"/>
        <v>0</v>
      </c>
      <c r="X120" s="27">
        <f t="shared" si="224"/>
        <v>69139</v>
      </c>
      <c r="Y120" s="68">
        <f>SUM(Y121:Y128)</f>
        <v>0</v>
      </c>
      <c r="Z120" s="68">
        <f>SUM(Z121:Z128)</f>
        <v>0</v>
      </c>
      <c r="AA120" s="68">
        <f>SUM(AA121:AA128)</f>
        <v>0</v>
      </c>
      <c r="AB120" s="68">
        <f t="shared" si="134"/>
        <v>0</v>
      </c>
      <c r="AC120" s="26">
        <f t="shared" si="229"/>
        <v>50898</v>
      </c>
      <c r="AD120" s="26">
        <f t="shared" si="230"/>
        <v>18241</v>
      </c>
      <c r="AE120" s="26">
        <f t="shared" si="231"/>
        <v>0</v>
      </c>
      <c r="AF120" s="27">
        <f t="shared" si="138"/>
        <v>69139</v>
      </c>
      <c r="AG120" s="68">
        <f>SUM(AG121:AG128)</f>
        <v>0</v>
      </c>
      <c r="AH120" s="68">
        <f>SUM(AH121:AH128)</f>
        <v>3090</v>
      </c>
      <c r="AI120" s="68">
        <f>SUM(AI121:AI128)</f>
        <v>0</v>
      </c>
      <c r="AJ120" s="68">
        <f t="shared" si="139"/>
        <v>3090</v>
      </c>
      <c r="AK120" s="26">
        <f t="shared" si="232"/>
        <v>50898</v>
      </c>
      <c r="AL120" s="26">
        <f t="shared" si="233"/>
        <v>21331</v>
      </c>
      <c r="AM120" s="26">
        <f t="shared" si="234"/>
        <v>0</v>
      </c>
      <c r="AN120" s="27">
        <f t="shared" si="143"/>
        <v>72229</v>
      </c>
      <c r="AO120" s="68">
        <f>SUM(AO121:AO128)</f>
        <v>0</v>
      </c>
      <c r="AP120" s="68">
        <f>SUM(AP121:AP128)</f>
        <v>0</v>
      </c>
      <c r="AQ120" s="68">
        <f>SUM(AQ121:AQ128)</f>
        <v>0</v>
      </c>
      <c r="AR120" s="68">
        <f t="shared" si="144"/>
        <v>0</v>
      </c>
      <c r="AS120" s="26">
        <f t="shared" si="235"/>
        <v>50898</v>
      </c>
      <c r="AT120" s="26">
        <f t="shared" si="236"/>
        <v>21331</v>
      </c>
      <c r="AU120" s="26">
        <f t="shared" si="237"/>
        <v>0</v>
      </c>
      <c r="AV120" s="27">
        <f t="shared" si="148"/>
        <v>72229</v>
      </c>
      <c r="AW120" s="68">
        <f>SUM(AW121:AW128)</f>
        <v>0</v>
      </c>
      <c r="AX120" s="68">
        <f>SUM(AX121:AX128)</f>
        <v>100</v>
      </c>
      <c r="AY120" s="68">
        <f>SUM(AY121:AY128)</f>
        <v>0</v>
      </c>
      <c r="AZ120" s="68">
        <f t="shared" si="149"/>
        <v>100</v>
      </c>
      <c r="BA120" s="26">
        <f t="shared" si="238"/>
        <v>50898</v>
      </c>
      <c r="BB120" s="26">
        <f t="shared" si="239"/>
        <v>21431</v>
      </c>
      <c r="BC120" s="26">
        <f t="shared" si="240"/>
        <v>0</v>
      </c>
      <c r="BD120" s="27">
        <f t="shared" si="153"/>
        <v>72329</v>
      </c>
    </row>
    <row r="121" spans="1:56" ht="17.25" customHeight="1" x14ac:dyDescent="0.2">
      <c r="A121" s="6"/>
      <c r="B121" s="28"/>
      <c r="C121" s="29">
        <v>1</v>
      </c>
      <c r="D121" s="30" t="s">
        <v>11</v>
      </c>
      <c r="E121" s="31">
        <v>0</v>
      </c>
      <c r="F121" s="31">
        <v>15948</v>
      </c>
      <c r="G121" s="31">
        <v>0</v>
      </c>
      <c r="H121" s="102">
        <f t="shared" si="125"/>
        <v>15948</v>
      </c>
      <c r="I121" s="31"/>
      <c r="J121" s="31"/>
      <c r="K121" s="31"/>
      <c r="L121" s="31">
        <f t="shared" si="126"/>
        <v>0</v>
      </c>
      <c r="M121" s="31">
        <f t="shared" si="225"/>
        <v>0</v>
      </c>
      <c r="N121" s="31">
        <f t="shared" si="225"/>
        <v>15948</v>
      </c>
      <c r="O121" s="31">
        <f t="shared" si="225"/>
        <v>0</v>
      </c>
      <c r="P121" s="32">
        <f t="shared" si="128"/>
        <v>15948</v>
      </c>
      <c r="Q121" s="31"/>
      <c r="R121" s="31"/>
      <c r="S121" s="31"/>
      <c r="T121" s="31">
        <f t="shared" si="223"/>
        <v>0</v>
      </c>
      <c r="U121" s="31">
        <f t="shared" si="226"/>
        <v>0</v>
      </c>
      <c r="V121" s="31">
        <f t="shared" si="227"/>
        <v>15948</v>
      </c>
      <c r="W121" s="31">
        <f t="shared" si="228"/>
        <v>0</v>
      </c>
      <c r="X121" s="103">
        <f t="shared" si="224"/>
        <v>15948</v>
      </c>
      <c r="Y121" s="31"/>
      <c r="Z121" s="31"/>
      <c r="AA121" s="31"/>
      <c r="AB121" s="31">
        <f t="shared" si="134"/>
        <v>0</v>
      </c>
      <c r="AC121" s="31">
        <f t="shared" si="229"/>
        <v>0</v>
      </c>
      <c r="AD121" s="31">
        <f t="shared" si="230"/>
        <v>15948</v>
      </c>
      <c r="AE121" s="31">
        <f t="shared" si="231"/>
        <v>0</v>
      </c>
      <c r="AF121" s="103">
        <f t="shared" si="138"/>
        <v>15948</v>
      </c>
      <c r="AG121" s="31"/>
      <c r="AH121" s="31">
        <f>1850+450+100</f>
        <v>2400</v>
      </c>
      <c r="AI121" s="31"/>
      <c r="AJ121" s="31">
        <f t="shared" si="139"/>
        <v>2400</v>
      </c>
      <c r="AK121" s="31">
        <f t="shared" si="232"/>
        <v>0</v>
      </c>
      <c r="AL121" s="31">
        <f t="shared" si="233"/>
        <v>18348</v>
      </c>
      <c r="AM121" s="31">
        <f t="shared" si="234"/>
        <v>0</v>
      </c>
      <c r="AN121" s="103">
        <f t="shared" si="143"/>
        <v>18348</v>
      </c>
      <c r="AO121" s="31">
        <v>0</v>
      </c>
      <c r="AP121" s="31">
        <v>0</v>
      </c>
      <c r="AQ121" s="31">
        <v>0</v>
      </c>
      <c r="AR121" s="31">
        <f t="shared" si="144"/>
        <v>0</v>
      </c>
      <c r="AS121" s="31">
        <f t="shared" si="235"/>
        <v>0</v>
      </c>
      <c r="AT121" s="31">
        <f t="shared" si="236"/>
        <v>18348</v>
      </c>
      <c r="AU121" s="31">
        <f t="shared" si="237"/>
        <v>0</v>
      </c>
      <c r="AV121" s="103">
        <f t="shared" si="148"/>
        <v>18348</v>
      </c>
      <c r="AW121" s="31">
        <v>0</v>
      </c>
      <c r="AX121" s="31">
        <v>100</v>
      </c>
      <c r="AY121" s="31">
        <v>0</v>
      </c>
      <c r="AZ121" s="31">
        <f t="shared" si="149"/>
        <v>100</v>
      </c>
      <c r="BA121" s="31">
        <f t="shared" si="238"/>
        <v>0</v>
      </c>
      <c r="BB121" s="31">
        <f t="shared" si="239"/>
        <v>18448</v>
      </c>
      <c r="BC121" s="31">
        <f t="shared" si="240"/>
        <v>0</v>
      </c>
      <c r="BD121" s="103">
        <f t="shared" si="153"/>
        <v>18448</v>
      </c>
    </row>
    <row r="122" spans="1:56" ht="30" x14ac:dyDescent="0.2">
      <c r="A122" s="6"/>
      <c r="B122" s="34"/>
      <c r="C122" s="35">
        <v>2</v>
      </c>
      <c r="D122" s="36" t="s">
        <v>12</v>
      </c>
      <c r="E122" s="31">
        <v>0</v>
      </c>
      <c r="F122" s="31">
        <v>2225</v>
      </c>
      <c r="G122" s="31">
        <v>0</v>
      </c>
      <c r="H122" s="41">
        <f t="shared" si="125"/>
        <v>2225</v>
      </c>
      <c r="I122" s="31"/>
      <c r="J122" s="31"/>
      <c r="K122" s="31"/>
      <c r="L122" s="37">
        <f t="shared" si="126"/>
        <v>0</v>
      </c>
      <c r="M122" s="31">
        <f t="shared" si="225"/>
        <v>0</v>
      </c>
      <c r="N122" s="31">
        <f t="shared" si="225"/>
        <v>2225</v>
      </c>
      <c r="O122" s="31">
        <f t="shared" si="225"/>
        <v>0</v>
      </c>
      <c r="P122" s="38">
        <f t="shared" si="128"/>
        <v>2225</v>
      </c>
      <c r="Q122" s="31"/>
      <c r="R122" s="31"/>
      <c r="S122" s="31"/>
      <c r="T122" s="37">
        <f t="shared" si="223"/>
        <v>0</v>
      </c>
      <c r="U122" s="31">
        <f t="shared" si="226"/>
        <v>0</v>
      </c>
      <c r="V122" s="31">
        <f t="shared" si="227"/>
        <v>2225</v>
      </c>
      <c r="W122" s="31">
        <f t="shared" si="228"/>
        <v>0</v>
      </c>
      <c r="X122" s="42">
        <f t="shared" si="224"/>
        <v>2225</v>
      </c>
      <c r="Y122" s="31"/>
      <c r="Z122" s="31"/>
      <c r="AA122" s="31"/>
      <c r="AB122" s="37">
        <f t="shared" si="134"/>
        <v>0</v>
      </c>
      <c r="AC122" s="31">
        <f t="shared" si="229"/>
        <v>0</v>
      </c>
      <c r="AD122" s="31">
        <f t="shared" si="230"/>
        <v>2225</v>
      </c>
      <c r="AE122" s="31">
        <f t="shared" si="231"/>
        <v>0</v>
      </c>
      <c r="AF122" s="42">
        <f t="shared" si="138"/>
        <v>2225</v>
      </c>
      <c r="AG122" s="31"/>
      <c r="AH122" s="31">
        <f>332+40+18</f>
        <v>390</v>
      </c>
      <c r="AI122" s="31"/>
      <c r="AJ122" s="37">
        <f t="shared" si="139"/>
        <v>390</v>
      </c>
      <c r="AK122" s="31">
        <f t="shared" si="232"/>
        <v>0</v>
      </c>
      <c r="AL122" s="31">
        <f t="shared" si="233"/>
        <v>2615</v>
      </c>
      <c r="AM122" s="31">
        <f t="shared" si="234"/>
        <v>0</v>
      </c>
      <c r="AN122" s="42">
        <f t="shared" si="143"/>
        <v>2615</v>
      </c>
      <c r="AO122" s="31">
        <v>0</v>
      </c>
      <c r="AP122" s="31">
        <v>0</v>
      </c>
      <c r="AQ122" s="31">
        <v>0</v>
      </c>
      <c r="AR122" s="37">
        <f t="shared" si="144"/>
        <v>0</v>
      </c>
      <c r="AS122" s="31">
        <f t="shared" si="235"/>
        <v>0</v>
      </c>
      <c r="AT122" s="31">
        <f t="shared" si="236"/>
        <v>2615</v>
      </c>
      <c r="AU122" s="31">
        <f t="shared" si="237"/>
        <v>0</v>
      </c>
      <c r="AV122" s="42">
        <f t="shared" si="148"/>
        <v>2615</v>
      </c>
      <c r="AW122" s="31">
        <v>0</v>
      </c>
      <c r="AX122" s="31">
        <v>0</v>
      </c>
      <c r="AY122" s="31">
        <v>0</v>
      </c>
      <c r="AZ122" s="37">
        <f t="shared" si="149"/>
        <v>0</v>
      </c>
      <c r="BA122" s="31">
        <f t="shared" si="238"/>
        <v>0</v>
      </c>
      <c r="BB122" s="31">
        <f t="shared" si="239"/>
        <v>2615</v>
      </c>
      <c r="BC122" s="31">
        <f t="shared" si="240"/>
        <v>0</v>
      </c>
      <c r="BD122" s="42">
        <f t="shared" si="153"/>
        <v>2615</v>
      </c>
    </row>
    <row r="123" spans="1:56" ht="17.25" customHeight="1" x14ac:dyDescent="0.2">
      <c r="A123" s="6"/>
      <c r="B123" s="34"/>
      <c r="C123" s="39">
        <v>3</v>
      </c>
      <c r="D123" s="40" t="s">
        <v>13</v>
      </c>
      <c r="E123" s="31">
        <v>0</v>
      </c>
      <c r="F123" s="31">
        <v>68</v>
      </c>
      <c r="G123" s="31">
        <v>0</v>
      </c>
      <c r="H123" s="41">
        <f t="shared" si="125"/>
        <v>68</v>
      </c>
      <c r="I123" s="31"/>
      <c r="J123" s="31"/>
      <c r="K123" s="31"/>
      <c r="L123" s="37">
        <f t="shared" si="126"/>
        <v>0</v>
      </c>
      <c r="M123" s="31">
        <f t="shared" si="225"/>
        <v>0</v>
      </c>
      <c r="N123" s="31">
        <f t="shared" si="225"/>
        <v>68</v>
      </c>
      <c r="O123" s="31">
        <f t="shared" si="225"/>
        <v>0</v>
      </c>
      <c r="P123" s="38">
        <f t="shared" si="128"/>
        <v>68</v>
      </c>
      <c r="Q123" s="31"/>
      <c r="R123" s="31"/>
      <c r="S123" s="31"/>
      <c r="T123" s="37">
        <f t="shared" si="223"/>
        <v>0</v>
      </c>
      <c r="U123" s="31">
        <f t="shared" si="226"/>
        <v>0</v>
      </c>
      <c r="V123" s="31">
        <f t="shared" si="227"/>
        <v>68</v>
      </c>
      <c r="W123" s="31">
        <f t="shared" si="228"/>
        <v>0</v>
      </c>
      <c r="X123" s="42">
        <f t="shared" si="224"/>
        <v>68</v>
      </c>
      <c r="Y123" s="31"/>
      <c r="Z123" s="31"/>
      <c r="AA123" s="31"/>
      <c r="AB123" s="37">
        <f t="shared" si="134"/>
        <v>0</v>
      </c>
      <c r="AC123" s="31">
        <f t="shared" si="229"/>
        <v>0</v>
      </c>
      <c r="AD123" s="31">
        <f t="shared" si="230"/>
        <v>68</v>
      </c>
      <c r="AE123" s="31">
        <f t="shared" si="231"/>
        <v>0</v>
      </c>
      <c r="AF123" s="42">
        <f t="shared" si="138"/>
        <v>68</v>
      </c>
      <c r="AG123" s="31"/>
      <c r="AH123" s="31">
        <v>300</v>
      </c>
      <c r="AI123" s="31"/>
      <c r="AJ123" s="37">
        <f t="shared" si="139"/>
        <v>300</v>
      </c>
      <c r="AK123" s="31">
        <f t="shared" si="232"/>
        <v>0</v>
      </c>
      <c r="AL123" s="31">
        <f t="shared" si="233"/>
        <v>368</v>
      </c>
      <c r="AM123" s="31">
        <f t="shared" si="234"/>
        <v>0</v>
      </c>
      <c r="AN123" s="42">
        <f t="shared" si="143"/>
        <v>368</v>
      </c>
      <c r="AO123" s="31">
        <v>0</v>
      </c>
      <c r="AP123" s="31">
        <v>0</v>
      </c>
      <c r="AQ123" s="31">
        <v>0</v>
      </c>
      <c r="AR123" s="37">
        <f t="shared" si="144"/>
        <v>0</v>
      </c>
      <c r="AS123" s="31">
        <f t="shared" si="235"/>
        <v>0</v>
      </c>
      <c r="AT123" s="31">
        <f t="shared" si="236"/>
        <v>368</v>
      </c>
      <c r="AU123" s="31">
        <f t="shared" si="237"/>
        <v>0</v>
      </c>
      <c r="AV123" s="42">
        <f t="shared" si="148"/>
        <v>368</v>
      </c>
      <c r="AW123" s="31">
        <v>0</v>
      </c>
      <c r="AX123" s="31">
        <v>0</v>
      </c>
      <c r="AY123" s="31">
        <v>0</v>
      </c>
      <c r="AZ123" s="37">
        <f t="shared" si="149"/>
        <v>0</v>
      </c>
      <c r="BA123" s="31">
        <f t="shared" si="238"/>
        <v>0</v>
      </c>
      <c r="BB123" s="31">
        <f t="shared" si="239"/>
        <v>368</v>
      </c>
      <c r="BC123" s="31">
        <f t="shared" si="240"/>
        <v>0</v>
      </c>
      <c r="BD123" s="42">
        <f t="shared" si="153"/>
        <v>368</v>
      </c>
    </row>
    <row r="124" spans="1:56" ht="17.25" customHeight="1" x14ac:dyDescent="0.2">
      <c r="A124" s="6"/>
      <c r="B124" s="34"/>
      <c r="C124" s="39">
        <v>4</v>
      </c>
      <c r="D124" s="40" t="s">
        <v>14</v>
      </c>
      <c r="E124" s="31">
        <v>0</v>
      </c>
      <c r="F124" s="31">
        <v>0</v>
      </c>
      <c r="G124" s="31">
        <v>0</v>
      </c>
      <c r="H124" s="41">
        <f t="shared" si="125"/>
        <v>0</v>
      </c>
      <c r="I124" s="31"/>
      <c r="J124" s="31"/>
      <c r="K124" s="31"/>
      <c r="L124" s="37">
        <f t="shared" si="126"/>
        <v>0</v>
      </c>
      <c r="M124" s="31">
        <f t="shared" si="225"/>
        <v>0</v>
      </c>
      <c r="N124" s="31">
        <f t="shared" si="225"/>
        <v>0</v>
      </c>
      <c r="O124" s="31">
        <f t="shared" si="225"/>
        <v>0</v>
      </c>
      <c r="P124" s="38">
        <f t="shared" si="128"/>
        <v>0</v>
      </c>
      <c r="Q124" s="31"/>
      <c r="R124" s="31"/>
      <c r="S124" s="31"/>
      <c r="T124" s="37">
        <f t="shared" si="223"/>
        <v>0</v>
      </c>
      <c r="U124" s="31">
        <f t="shared" si="226"/>
        <v>0</v>
      </c>
      <c r="V124" s="31">
        <f t="shared" si="227"/>
        <v>0</v>
      </c>
      <c r="W124" s="31">
        <f t="shared" si="228"/>
        <v>0</v>
      </c>
      <c r="X124" s="42">
        <f t="shared" si="224"/>
        <v>0</v>
      </c>
      <c r="Y124" s="31"/>
      <c r="Z124" s="31"/>
      <c r="AA124" s="31"/>
      <c r="AB124" s="37">
        <f t="shared" si="134"/>
        <v>0</v>
      </c>
      <c r="AC124" s="31">
        <f t="shared" si="229"/>
        <v>0</v>
      </c>
      <c r="AD124" s="31">
        <f t="shared" si="230"/>
        <v>0</v>
      </c>
      <c r="AE124" s="31">
        <f t="shared" si="231"/>
        <v>0</v>
      </c>
      <c r="AF124" s="42">
        <f t="shared" si="138"/>
        <v>0</v>
      </c>
      <c r="AG124" s="31"/>
      <c r="AH124" s="31"/>
      <c r="AI124" s="31"/>
      <c r="AJ124" s="37">
        <f t="shared" si="139"/>
        <v>0</v>
      </c>
      <c r="AK124" s="31">
        <f t="shared" si="232"/>
        <v>0</v>
      </c>
      <c r="AL124" s="31">
        <f t="shared" si="233"/>
        <v>0</v>
      </c>
      <c r="AM124" s="31">
        <f t="shared" si="234"/>
        <v>0</v>
      </c>
      <c r="AN124" s="42">
        <f t="shared" si="143"/>
        <v>0</v>
      </c>
      <c r="AO124" s="31">
        <v>0</v>
      </c>
      <c r="AP124" s="31">
        <v>0</v>
      </c>
      <c r="AQ124" s="31">
        <v>0</v>
      </c>
      <c r="AR124" s="37">
        <f t="shared" si="144"/>
        <v>0</v>
      </c>
      <c r="AS124" s="31">
        <f t="shared" si="235"/>
        <v>0</v>
      </c>
      <c r="AT124" s="31">
        <f t="shared" si="236"/>
        <v>0</v>
      </c>
      <c r="AU124" s="31">
        <f t="shared" si="237"/>
        <v>0</v>
      </c>
      <c r="AV124" s="42">
        <f t="shared" si="148"/>
        <v>0</v>
      </c>
      <c r="AW124" s="31">
        <v>0</v>
      </c>
      <c r="AX124" s="31">
        <v>0</v>
      </c>
      <c r="AY124" s="31">
        <v>0</v>
      </c>
      <c r="AZ124" s="37">
        <f t="shared" si="149"/>
        <v>0</v>
      </c>
      <c r="BA124" s="31">
        <f t="shared" si="238"/>
        <v>0</v>
      </c>
      <c r="BB124" s="31">
        <f t="shared" si="239"/>
        <v>0</v>
      </c>
      <c r="BC124" s="31">
        <f t="shared" si="240"/>
        <v>0</v>
      </c>
      <c r="BD124" s="42">
        <f t="shared" si="153"/>
        <v>0</v>
      </c>
    </row>
    <row r="125" spans="1:56" ht="17.25" customHeight="1" x14ac:dyDescent="0.2">
      <c r="A125" s="6">
        <v>8</v>
      </c>
      <c r="B125" s="34"/>
      <c r="C125" s="39">
        <v>5</v>
      </c>
      <c r="D125" s="40" t="s">
        <v>15</v>
      </c>
      <c r="E125" s="31">
        <v>50898</v>
      </c>
      <c r="F125" s="31">
        <v>0</v>
      </c>
      <c r="G125" s="31">
        <v>0</v>
      </c>
      <c r="H125" s="41">
        <f t="shared" si="125"/>
        <v>50898</v>
      </c>
      <c r="I125" s="31">
        <v>0</v>
      </c>
      <c r="J125" s="31">
        <v>0</v>
      </c>
      <c r="K125" s="31">
        <v>0</v>
      </c>
      <c r="L125" s="41">
        <f t="shared" si="126"/>
        <v>0</v>
      </c>
      <c r="M125" s="31">
        <v>50898</v>
      </c>
      <c r="N125" s="31">
        <v>0</v>
      </c>
      <c r="O125" s="31">
        <v>0</v>
      </c>
      <c r="P125" s="41">
        <f t="shared" si="128"/>
        <v>50898</v>
      </c>
      <c r="Q125" s="31">
        <v>0</v>
      </c>
      <c r="R125" s="31">
        <v>0</v>
      </c>
      <c r="S125" s="31">
        <v>0</v>
      </c>
      <c r="T125" s="41">
        <f t="shared" si="223"/>
        <v>0</v>
      </c>
      <c r="U125" s="31">
        <v>50898</v>
      </c>
      <c r="V125" s="31">
        <v>0</v>
      </c>
      <c r="W125" s="31">
        <v>0</v>
      </c>
      <c r="X125" s="41">
        <f t="shared" si="224"/>
        <v>50898</v>
      </c>
      <c r="Y125" s="31">
        <v>0</v>
      </c>
      <c r="Z125" s="31">
        <v>0</v>
      </c>
      <c r="AA125" s="31">
        <v>0</v>
      </c>
      <c r="AB125" s="41">
        <f t="shared" si="134"/>
        <v>0</v>
      </c>
      <c r="AC125" s="31">
        <v>50898</v>
      </c>
      <c r="AD125" s="31">
        <v>0</v>
      </c>
      <c r="AE125" s="31">
        <v>0</v>
      </c>
      <c r="AF125" s="41">
        <f t="shared" si="138"/>
        <v>50898</v>
      </c>
      <c r="AG125" s="31">
        <v>0</v>
      </c>
      <c r="AH125" s="31">
        <v>0</v>
      </c>
      <c r="AI125" s="31">
        <v>0</v>
      </c>
      <c r="AJ125" s="41">
        <f t="shared" si="139"/>
        <v>0</v>
      </c>
      <c r="AK125" s="31">
        <v>50898</v>
      </c>
      <c r="AL125" s="31">
        <v>0</v>
      </c>
      <c r="AM125" s="31">
        <v>0</v>
      </c>
      <c r="AN125" s="41">
        <f t="shared" si="143"/>
        <v>50898</v>
      </c>
      <c r="AO125" s="31">
        <v>0</v>
      </c>
      <c r="AP125" s="31">
        <v>0</v>
      </c>
      <c r="AQ125" s="31">
        <v>0</v>
      </c>
      <c r="AR125" s="41">
        <f t="shared" si="144"/>
        <v>0</v>
      </c>
      <c r="AS125" s="31">
        <v>50898</v>
      </c>
      <c r="AT125" s="31">
        <v>0</v>
      </c>
      <c r="AU125" s="31">
        <v>0</v>
      </c>
      <c r="AV125" s="41">
        <f t="shared" si="148"/>
        <v>50898</v>
      </c>
      <c r="AW125" s="31">
        <v>0</v>
      </c>
      <c r="AX125" s="31">
        <v>0</v>
      </c>
      <c r="AY125" s="31">
        <v>0</v>
      </c>
      <c r="AZ125" s="41">
        <f t="shared" si="149"/>
        <v>0</v>
      </c>
      <c r="BA125" s="31">
        <v>50898</v>
      </c>
      <c r="BB125" s="31">
        <v>0</v>
      </c>
      <c r="BC125" s="31">
        <v>0</v>
      </c>
      <c r="BD125" s="41">
        <f t="shared" si="153"/>
        <v>50898</v>
      </c>
    </row>
    <row r="126" spans="1:56" ht="17.25" customHeight="1" x14ac:dyDescent="0.2">
      <c r="A126" s="6" t="s">
        <v>97</v>
      </c>
      <c r="B126" s="28"/>
      <c r="C126" s="29">
        <v>6</v>
      </c>
      <c r="D126" s="30" t="s">
        <v>17</v>
      </c>
      <c r="E126" s="31">
        <v>0</v>
      </c>
      <c r="F126" s="31">
        <v>0</v>
      </c>
      <c r="G126" s="31">
        <v>0</v>
      </c>
      <c r="H126" s="102">
        <f t="shared" si="125"/>
        <v>0</v>
      </c>
      <c r="I126" s="31">
        <v>0</v>
      </c>
      <c r="J126" s="31">
        <v>0</v>
      </c>
      <c r="K126" s="31">
        <v>0</v>
      </c>
      <c r="L126" s="31">
        <f t="shared" si="126"/>
        <v>0</v>
      </c>
      <c r="M126" s="31">
        <v>0</v>
      </c>
      <c r="N126" s="31">
        <v>0</v>
      </c>
      <c r="O126" s="31">
        <v>0</v>
      </c>
      <c r="P126" s="32">
        <f t="shared" si="128"/>
        <v>0</v>
      </c>
      <c r="Q126" s="31">
        <v>0</v>
      </c>
      <c r="R126" s="31">
        <v>0</v>
      </c>
      <c r="S126" s="31">
        <v>0</v>
      </c>
      <c r="T126" s="31">
        <f t="shared" ref="T126:T189" si="241">+S126+R126+Q126</f>
        <v>0</v>
      </c>
      <c r="U126" s="31">
        <v>0</v>
      </c>
      <c r="V126" s="31">
        <v>0</v>
      </c>
      <c r="W126" s="31">
        <v>0</v>
      </c>
      <c r="X126" s="103">
        <f t="shared" ref="X126:X189" si="242">+W126+V126+U126</f>
        <v>0</v>
      </c>
      <c r="Y126" s="31">
        <v>0</v>
      </c>
      <c r="Z126" s="31">
        <v>0</v>
      </c>
      <c r="AA126" s="31">
        <v>0</v>
      </c>
      <c r="AB126" s="31">
        <f t="shared" si="134"/>
        <v>0</v>
      </c>
      <c r="AC126" s="31">
        <v>0</v>
      </c>
      <c r="AD126" s="31">
        <v>0</v>
      </c>
      <c r="AE126" s="31">
        <v>0</v>
      </c>
      <c r="AF126" s="103">
        <f t="shared" si="138"/>
        <v>0</v>
      </c>
      <c r="AG126" s="31">
        <v>0</v>
      </c>
      <c r="AH126" s="31">
        <v>0</v>
      </c>
      <c r="AI126" s="31">
        <v>0</v>
      </c>
      <c r="AJ126" s="31">
        <f t="shared" si="139"/>
        <v>0</v>
      </c>
      <c r="AK126" s="31">
        <v>0</v>
      </c>
      <c r="AL126" s="31">
        <v>0</v>
      </c>
      <c r="AM126" s="31">
        <v>0</v>
      </c>
      <c r="AN126" s="103">
        <f t="shared" si="143"/>
        <v>0</v>
      </c>
      <c r="AO126" s="31">
        <v>0</v>
      </c>
      <c r="AP126" s="31">
        <v>0</v>
      </c>
      <c r="AQ126" s="31">
        <v>0</v>
      </c>
      <c r="AR126" s="31">
        <f t="shared" si="144"/>
        <v>0</v>
      </c>
      <c r="AS126" s="31">
        <v>0</v>
      </c>
      <c r="AT126" s="31">
        <v>0</v>
      </c>
      <c r="AU126" s="31">
        <v>0</v>
      </c>
      <c r="AV126" s="103">
        <f t="shared" si="148"/>
        <v>0</v>
      </c>
      <c r="AW126" s="31">
        <v>0</v>
      </c>
      <c r="AX126" s="31">
        <v>0</v>
      </c>
      <c r="AY126" s="31">
        <v>0</v>
      </c>
      <c r="AZ126" s="31">
        <f t="shared" si="149"/>
        <v>0</v>
      </c>
      <c r="BA126" s="31">
        <v>0</v>
      </c>
      <c r="BB126" s="31">
        <v>0</v>
      </c>
      <c r="BC126" s="31">
        <v>0</v>
      </c>
      <c r="BD126" s="103">
        <f t="shared" si="153"/>
        <v>0</v>
      </c>
    </row>
    <row r="127" spans="1:56" ht="17.25" customHeight="1" x14ac:dyDescent="0.2">
      <c r="A127" s="6" t="s">
        <v>98</v>
      </c>
      <c r="B127" s="34"/>
      <c r="C127" s="39">
        <v>7</v>
      </c>
      <c r="D127" s="40" t="s">
        <v>19</v>
      </c>
      <c r="E127" s="31">
        <v>0</v>
      </c>
      <c r="F127" s="31">
        <v>0</v>
      </c>
      <c r="G127" s="31">
        <v>0</v>
      </c>
      <c r="H127" s="41">
        <f t="shared" si="125"/>
        <v>0</v>
      </c>
      <c r="I127" s="31">
        <v>0</v>
      </c>
      <c r="J127" s="31">
        <v>0</v>
      </c>
      <c r="K127" s="31">
        <v>0</v>
      </c>
      <c r="L127" s="37">
        <f t="shared" si="126"/>
        <v>0</v>
      </c>
      <c r="M127" s="31">
        <v>0</v>
      </c>
      <c r="N127" s="31">
        <v>0</v>
      </c>
      <c r="O127" s="31">
        <v>0</v>
      </c>
      <c r="P127" s="37">
        <f t="shared" si="128"/>
        <v>0</v>
      </c>
      <c r="Q127" s="31">
        <v>0</v>
      </c>
      <c r="R127" s="31">
        <v>0</v>
      </c>
      <c r="S127" s="31">
        <v>0</v>
      </c>
      <c r="T127" s="37">
        <f t="shared" si="241"/>
        <v>0</v>
      </c>
      <c r="U127" s="31">
        <v>0</v>
      </c>
      <c r="V127" s="31">
        <v>0</v>
      </c>
      <c r="W127" s="31">
        <v>0</v>
      </c>
      <c r="X127" s="41">
        <f t="shared" si="242"/>
        <v>0</v>
      </c>
      <c r="Y127" s="31">
        <v>0</v>
      </c>
      <c r="Z127" s="31">
        <v>0</v>
      </c>
      <c r="AA127" s="31">
        <v>0</v>
      </c>
      <c r="AB127" s="37">
        <f t="shared" si="134"/>
        <v>0</v>
      </c>
      <c r="AC127" s="31">
        <v>0</v>
      </c>
      <c r="AD127" s="31">
        <v>0</v>
      </c>
      <c r="AE127" s="31">
        <v>0</v>
      </c>
      <c r="AF127" s="41">
        <f t="shared" si="138"/>
        <v>0</v>
      </c>
      <c r="AG127" s="31">
        <v>0</v>
      </c>
      <c r="AH127" s="31">
        <v>0</v>
      </c>
      <c r="AI127" s="31">
        <v>0</v>
      </c>
      <c r="AJ127" s="37">
        <f t="shared" si="139"/>
        <v>0</v>
      </c>
      <c r="AK127" s="31">
        <v>0</v>
      </c>
      <c r="AL127" s="31">
        <v>0</v>
      </c>
      <c r="AM127" s="31">
        <v>0</v>
      </c>
      <c r="AN127" s="41">
        <f t="shared" si="143"/>
        <v>0</v>
      </c>
      <c r="AO127" s="31">
        <v>0</v>
      </c>
      <c r="AP127" s="31">
        <v>0</v>
      </c>
      <c r="AQ127" s="31">
        <v>0</v>
      </c>
      <c r="AR127" s="37">
        <f t="shared" si="144"/>
        <v>0</v>
      </c>
      <c r="AS127" s="31">
        <v>0</v>
      </c>
      <c r="AT127" s="31">
        <v>0</v>
      </c>
      <c r="AU127" s="31">
        <v>0</v>
      </c>
      <c r="AV127" s="41">
        <f t="shared" si="148"/>
        <v>0</v>
      </c>
      <c r="AW127" s="31">
        <v>0</v>
      </c>
      <c r="AX127" s="31">
        <v>0</v>
      </c>
      <c r="AY127" s="31">
        <v>0</v>
      </c>
      <c r="AZ127" s="37">
        <f t="shared" si="149"/>
        <v>0</v>
      </c>
      <c r="BA127" s="31">
        <v>0</v>
      </c>
      <c r="BB127" s="31">
        <v>0</v>
      </c>
      <c r="BC127" s="31">
        <v>0</v>
      </c>
      <c r="BD127" s="41">
        <f t="shared" si="153"/>
        <v>0</v>
      </c>
    </row>
    <row r="128" spans="1:56" ht="17.25" customHeight="1" x14ac:dyDescent="0.2">
      <c r="A128" s="6" t="s">
        <v>99</v>
      </c>
      <c r="B128" s="34"/>
      <c r="C128" s="39">
        <v>8</v>
      </c>
      <c r="D128" s="40" t="s">
        <v>20</v>
      </c>
      <c r="E128" s="31">
        <v>0</v>
      </c>
      <c r="F128" s="31">
        <v>0</v>
      </c>
      <c r="G128" s="31">
        <v>0</v>
      </c>
      <c r="H128" s="41">
        <f t="shared" si="125"/>
        <v>0</v>
      </c>
      <c r="I128" s="31">
        <v>0</v>
      </c>
      <c r="J128" s="31">
        <v>0</v>
      </c>
      <c r="K128" s="31">
        <v>0</v>
      </c>
      <c r="L128" s="37">
        <f t="shared" si="126"/>
        <v>0</v>
      </c>
      <c r="M128" s="31">
        <f t="shared" ref="M128:O133" si="243">+I128+E128</f>
        <v>0</v>
      </c>
      <c r="N128" s="31">
        <f t="shared" si="243"/>
        <v>0</v>
      </c>
      <c r="O128" s="31">
        <f t="shared" si="243"/>
        <v>0</v>
      </c>
      <c r="P128" s="37">
        <f t="shared" si="128"/>
        <v>0</v>
      </c>
      <c r="Q128" s="31">
        <v>0</v>
      </c>
      <c r="R128" s="31">
        <v>0</v>
      </c>
      <c r="S128" s="31">
        <v>0</v>
      </c>
      <c r="T128" s="37">
        <f t="shared" si="241"/>
        <v>0</v>
      </c>
      <c r="U128" s="31">
        <f t="shared" ref="U128:U133" si="244">+Q128+M128</f>
        <v>0</v>
      </c>
      <c r="V128" s="31">
        <f t="shared" ref="V128:V133" si="245">+R128+N128</f>
        <v>0</v>
      </c>
      <c r="W128" s="31">
        <f t="shared" ref="W128:W133" si="246">+S128+O128</f>
        <v>0</v>
      </c>
      <c r="X128" s="41">
        <f t="shared" si="242"/>
        <v>0</v>
      </c>
      <c r="Y128" s="31">
        <v>0</v>
      </c>
      <c r="Z128" s="31">
        <v>0</v>
      </c>
      <c r="AA128" s="31">
        <v>0</v>
      </c>
      <c r="AB128" s="37">
        <f t="shared" si="134"/>
        <v>0</v>
      </c>
      <c r="AC128" s="31">
        <f t="shared" ref="AC128:AC133" si="247">+Y128+U128</f>
        <v>0</v>
      </c>
      <c r="AD128" s="31">
        <f t="shared" ref="AD128:AD133" si="248">+Z128+V128</f>
        <v>0</v>
      </c>
      <c r="AE128" s="31">
        <f t="shared" ref="AE128:AE133" si="249">+AA128+W128</f>
        <v>0</v>
      </c>
      <c r="AF128" s="41">
        <f t="shared" si="138"/>
        <v>0</v>
      </c>
      <c r="AG128" s="31">
        <v>0</v>
      </c>
      <c r="AH128" s="31">
        <v>0</v>
      </c>
      <c r="AI128" s="31">
        <v>0</v>
      </c>
      <c r="AJ128" s="37">
        <f t="shared" si="139"/>
        <v>0</v>
      </c>
      <c r="AK128" s="31">
        <f t="shared" ref="AK128:AK133" si="250">+AG128+AC128</f>
        <v>0</v>
      </c>
      <c r="AL128" s="31">
        <f t="shared" ref="AL128:AL133" si="251">+AH128+AD128</f>
        <v>0</v>
      </c>
      <c r="AM128" s="31">
        <f t="shared" ref="AM128:AM133" si="252">+AI128+AE128</f>
        <v>0</v>
      </c>
      <c r="AN128" s="41">
        <f t="shared" si="143"/>
        <v>0</v>
      </c>
      <c r="AO128" s="31">
        <v>0</v>
      </c>
      <c r="AP128" s="31">
        <v>0</v>
      </c>
      <c r="AQ128" s="31">
        <v>0</v>
      </c>
      <c r="AR128" s="37">
        <f t="shared" si="144"/>
        <v>0</v>
      </c>
      <c r="AS128" s="31">
        <f t="shared" ref="AS128:AS133" si="253">+AO128+AK128</f>
        <v>0</v>
      </c>
      <c r="AT128" s="31">
        <f t="shared" ref="AT128:AT133" si="254">+AP128+AL128</f>
        <v>0</v>
      </c>
      <c r="AU128" s="31">
        <f t="shared" ref="AU128:AU133" si="255">+AQ128+AM128</f>
        <v>0</v>
      </c>
      <c r="AV128" s="41">
        <f t="shared" si="148"/>
        <v>0</v>
      </c>
      <c r="AW128" s="31">
        <v>0</v>
      </c>
      <c r="AX128" s="31">
        <v>0</v>
      </c>
      <c r="AY128" s="31">
        <v>0</v>
      </c>
      <c r="AZ128" s="37">
        <f t="shared" si="149"/>
        <v>0</v>
      </c>
      <c r="BA128" s="31">
        <f t="shared" ref="BA128:BA133" si="256">+AW128+AS128</f>
        <v>0</v>
      </c>
      <c r="BB128" s="31">
        <f t="shared" ref="BB128:BB133" si="257">+AX128+AT128</f>
        <v>0</v>
      </c>
      <c r="BC128" s="31">
        <f t="shared" ref="BC128:BC133" si="258">+AY128+AU128</f>
        <v>0</v>
      </c>
      <c r="BD128" s="41">
        <f t="shared" si="153"/>
        <v>0</v>
      </c>
    </row>
    <row r="129" spans="1:56" ht="17.25" customHeight="1" x14ac:dyDescent="0.2">
      <c r="A129" s="22"/>
      <c r="B129" s="53">
        <v>14</v>
      </c>
      <c r="C129" s="54" t="s">
        <v>35</v>
      </c>
      <c r="D129" s="55"/>
      <c r="E129" s="56">
        <f>SUM(E130:E137)</f>
        <v>1115700</v>
      </c>
      <c r="F129" s="56">
        <f>SUM(F130:F137)</f>
        <v>396502</v>
      </c>
      <c r="G129" s="56">
        <f>SUM(G130:G137)</f>
        <v>0</v>
      </c>
      <c r="H129" s="107">
        <f t="shared" si="125"/>
        <v>1512202</v>
      </c>
      <c r="I129" s="56">
        <f>SUM(I130:I137)</f>
        <v>-705</v>
      </c>
      <c r="J129" s="56">
        <f>SUM(J130:J137)</f>
        <v>10908</v>
      </c>
      <c r="K129" s="56">
        <f>SUM(K130:K137)</f>
        <v>0</v>
      </c>
      <c r="L129" s="56">
        <f t="shared" si="126"/>
        <v>10203</v>
      </c>
      <c r="M129" s="26">
        <f t="shared" si="243"/>
        <v>1114995</v>
      </c>
      <c r="N129" s="26">
        <f t="shared" si="243"/>
        <v>407410</v>
      </c>
      <c r="O129" s="26">
        <f t="shared" si="243"/>
        <v>0</v>
      </c>
      <c r="P129" s="57">
        <f t="shared" si="128"/>
        <v>1522405</v>
      </c>
      <c r="Q129" s="56">
        <f>SUM(Q130:Q137)</f>
        <v>963</v>
      </c>
      <c r="R129" s="56">
        <f>SUM(R130:R137)</f>
        <v>17121</v>
      </c>
      <c r="S129" s="56">
        <f>SUM(S130:S137)</f>
        <v>0</v>
      </c>
      <c r="T129" s="56">
        <f t="shared" si="241"/>
        <v>18084</v>
      </c>
      <c r="U129" s="26">
        <f t="shared" si="244"/>
        <v>1115958</v>
      </c>
      <c r="V129" s="26">
        <f t="shared" si="245"/>
        <v>424531</v>
      </c>
      <c r="W129" s="26">
        <f t="shared" si="246"/>
        <v>0</v>
      </c>
      <c r="X129" s="108">
        <f t="shared" si="242"/>
        <v>1540489</v>
      </c>
      <c r="Y129" s="56">
        <f>SUM(Y130:Y137)</f>
        <v>-23510</v>
      </c>
      <c r="Z129" s="56">
        <f>SUM(Z130:Z137)</f>
        <v>19806</v>
      </c>
      <c r="AA129" s="56">
        <f>SUM(AA130:AA137)</f>
        <v>0</v>
      </c>
      <c r="AB129" s="56">
        <f t="shared" si="134"/>
        <v>-3704</v>
      </c>
      <c r="AC129" s="26">
        <f t="shared" si="247"/>
        <v>1092448</v>
      </c>
      <c r="AD129" s="26">
        <f t="shared" si="248"/>
        <v>444337</v>
      </c>
      <c r="AE129" s="26">
        <f t="shared" si="249"/>
        <v>0</v>
      </c>
      <c r="AF129" s="108">
        <f t="shared" si="138"/>
        <v>1536785</v>
      </c>
      <c r="AG129" s="56">
        <f>SUM(AG130:AG137)</f>
        <v>-1000</v>
      </c>
      <c r="AH129" s="56">
        <f>SUM(AH130:AH137)</f>
        <v>230302</v>
      </c>
      <c r="AI129" s="56">
        <f>SUM(AI130:AI137)</f>
        <v>0</v>
      </c>
      <c r="AJ129" s="56">
        <f t="shared" si="139"/>
        <v>229302</v>
      </c>
      <c r="AK129" s="26">
        <f t="shared" si="250"/>
        <v>1091448</v>
      </c>
      <c r="AL129" s="26">
        <f t="shared" si="251"/>
        <v>674639</v>
      </c>
      <c r="AM129" s="26">
        <f t="shared" si="252"/>
        <v>0</v>
      </c>
      <c r="AN129" s="108">
        <f t="shared" si="143"/>
        <v>1766087</v>
      </c>
      <c r="AO129" s="56">
        <f>SUM(AO130:AO137)</f>
        <v>-712</v>
      </c>
      <c r="AP129" s="56">
        <f>SUM(AP130:AP137)</f>
        <v>1712</v>
      </c>
      <c r="AQ129" s="56">
        <f>SUM(AQ130:AQ137)</f>
        <v>0</v>
      </c>
      <c r="AR129" s="56">
        <f t="shared" si="144"/>
        <v>1000</v>
      </c>
      <c r="AS129" s="26">
        <f t="shared" si="253"/>
        <v>1090736</v>
      </c>
      <c r="AT129" s="26">
        <f t="shared" si="254"/>
        <v>676351</v>
      </c>
      <c r="AU129" s="26">
        <f t="shared" si="255"/>
        <v>0</v>
      </c>
      <c r="AV129" s="108">
        <f t="shared" si="148"/>
        <v>1767087</v>
      </c>
      <c r="AW129" s="56">
        <f>SUM(AW130:AW137)</f>
        <v>78</v>
      </c>
      <c r="AX129" s="56">
        <f>SUM(AX130:AX137)</f>
        <v>1746</v>
      </c>
      <c r="AY129" s="56">
        <f>SUM(AY130:AY137)</f>
        <v>0</v>
      </c>
      <c r="AZ129" s="56">
        <f t="shared" si="149"/>
        <v>1824</v>
      </c>
      <c r="BA129" s="26">
        <f t="shared" si="256"/>
        <v>1090814</v>
      </c>
      <c r="BB129" s="26">
        <f t="shared" si="257"/>
        <v>678097</v>
      </c>
      <c r="BC129" s="26">
        <f t="shared" si="258"/>
        <v>0</v>
      </c>
      <c r="BD129" s="108">
        <f t="shared" si="153"/>
        <v>1768911</v>
      </c>
    </row>
    <row r="130" spans="1:56" ht="17.25" customHeight="1" x14ac:dyDescent="0.2">
      <c r="A130" s="6"/>
      <c r="B130" s="58"/>
      <c r="C130" s="59">
        <v>1</v>
      </c>
      <c r="D130" s="60" t="s">
        <v>11</v>
      </c>
      <c r="E130" s="31">
        <v>0</v>
      </c>
      <c r="F130" s="31">
        <v>0</v>
      </c>
      <c r="G130" s="31">
        <v>0</v>
      </c>
      <c r="H130" s="135">
        <f t="shared" si="125"/>
        <v>0</v>
      </c>
      <c r="I130" s="31"/>
      <c r="J130" s="31"/>
      <c r="K130" s="31"/>
      <c r="L130" s="61">
        <f t="shared" si="126"/>
        <v>0</v>
      </c>
      <c r="M130" s="31">
        <f t="shared" si="243"/>
        <v>0</v>
      </c>
      <c r="N130" s="31">
        <f t="shared" si="243"/>
        <v>0</v>
      </c>
      <c r="O130" s="31">
        <f t="shared" si="243"/>
        <v>0</v>
      </c>
      <c r="P130" s="62">
        <f t="shared" si="128"/>
        <v>0</v>
      </c>
      <c r="Q130" s="31"/>
      <c r="R130" s="31"/>
      <c r="S130" s="31"/>
      <c r="T130" s="61">
        <f t="shared" si="241"/>
        <v>0</v>
      </c>
      <c r="U130" s="31">
        <f t="shared" si="244"/>
        <v>0</v>
      </c>
      <c r="V130" s="31">
        <f t="shared" si="245"/>
        <v>0</v>
      </c>
      <c r="W130" s="31">
        <f t="shared" si="246"/>
        <v>0</v>
      </c>
      <c r="X130" s="262">
        <f t="shared" si="242"/>
        <v>0</v>
      </c>
      <c r="Y130" s="31"/>
      <c r="Z130" s="31"/>
      <c r="AA130" s="31"/>
      <c r="AB130" s="61">
        <f t="shared" si="134"/>
        <v>0</v>
      </c>
      <c r="AC130" s="31">
        <f t="shared" si="247"/>
        <v>0</v>
      </c>
      <c r="AD130" s="31">
        <f t="shared" si="248"/>
        <v>0</v>
      </c>
      <c r="AE130" s="31">
        <f t="shared" si="249"/>
        <v>0</v>
      </c>
      <c r="AF130" s="262">
        <f t="shared" si="138"/>
        <v>0</v>
      </c>
      <c r="AG130" s="31"/>
      <c r="AH130" s="31"/>
      <c r="AI130" s="31"/>
      <c r="AJ130" s="61">
        <f t="shared" si="139"/>
        <v>0</v>
      </c>
      <c r="AK130" s="31">
        <f t="shared" si="250"/>
        <v>0</v>
      </c>
      <c r="AL130" s="31">
        <f t="shared" si="251"/>
        <v>0</v>
      </c>
      <c r="AM130" s="31">
        <f t="shared" si="252"/>
        <v>0</v>
      </c>
      <c r="AN130" s="262">
        <f t="shared" si="143"/>
        <v>0</v>
      </c>
      <c r="AO130" s="31">
        <v>0</v>
      </c>
      <c r="AP130" s="31">
        <v>0</v>
      </c>
      <c r="AQ130" s="31">
        <v>0</v>
      </c>
      <c r="AR130" s="61">
        <f t="shared" si="144"/>
        <v>0</v>
      </c>
      <c r="AS130" s="31">
        <f t="shared" si="253"/>
        <v>0</v>
      </c>
      <c r="AT130" s="31">
        <f t="shared" si="254"/>
        <v>0</v>
      </c>
      <c r="AU130" s="31">
        <f t="shared" si="255"/>
        <v>0</v>
      </c>
      <c r="AV130" s="262">
        <f t="shared" si="148"/>
        <v>0</v>
      </c>
      <c r="AW130" s="31">
        <v>0</v>
      </c>
      <c r="AX130" s="31">
        <v>0</v>
      </c>
      <c r="AY130" s="31">
        <v>0</v>
      </c>
      <c r="AZ130" s="61">
        <f t="shared" si="149"/>
        <v>0</v>
      </c>
      <c r="BA130" s="31">
        <f t="shared" si="256"/>
        <v>0</v>
      </c>
      <c r="BB130" s="31">
        <f t="shared" si="257"/>
        <v>0</v>
      </c>
      <c r="BC130" s="31">
        <f t="shared" si="258"/>
        <v>0</v>
      </c>
      <c r="BD130" s="262">
        <f t="shared" si="153"/>
        <v>0</v>
      </c>
    </row>
    <row r="131" spans="1:56" ht="30" x14ac:dyDescent="0.2">
      <c r="A131" s="6"/>
      <c r="B131" s="34"/>
      <c r="C131" s="35">
        <v>2</v>
      </c>
      <c r="D131" s="36" t="s">
        <v>12</v>
      </c>
      <c r="E131" s="31">
        <v>0</v>
      </c>
      <c r="F131" s="31">
        <v>0</v>
      </c>
      <c r="G131" s="31">
        <v>0</v>
      </c>
      <c r="H131" s="41">
        <f t="shared" si="125"/>
        <v>0</v>
      </c>
      <c r="I131" s="31"/>
      <c r="J131" s="31"/>
      <c r="K131" s="31"/>
      <c r="L131" s="37">
        <f t="shared" si="126"/>
        <v>0</v>
      </c>
      <c r="M131" s="31">
        <f t="shared" si="243"/>
        <v>0</v>
      </c>
      <c r="N131" s="31">
        <f t="shared" si="243"/>
        <v>0</v>
      </c>
      <c r="O131" s="31">
        <f t="shared" si="243"/>
        <v>0</v>
      </c>
      <c r="P131" s="38">
        <f t="shared" si="128"/>
        <v>0</v>
      </c>
      <c r="Q131" s="31"/>
      <c r="R131" s="31"/>
      <c r="S131" s="31"/>
      <c r="T131" s="37">
        <f t="shared" si="241"/>
        <v>0</v>
      </c>
      <c r="U131" s="31">
        <f t="shared" si="244"/>
        <v>0</v>
      </c>
      <c r="V131" s="31">
        <f t="shared" si="245"/>
        <v>0</v>
      </c>
      <c r="W131" s="31">
        <f t="shared" si="246"/>
        <v>0</v>
      </c>
      <c r="X131" s="42">
        <f t="shared" si="242"/>
        <v>0</v>
      </c>
      <c r="Y131" s="31"/>
      <c r="Z131" s="31"/>
      <c r="AA131" s="31"/>
      <c r="AB131" s="37">
        <f t="shared" si="134"/>
        <v>0</v>
      </c>
      <c r="AC131" s="31">
        <f t="shared" si="247"/>
        <v>0</v>
      </c>
      <c r="AD131" s="31">
        <f t="shared" si="248"/>
        <v>0</v>
      </c>
      <c r="AE131" s="31">
        <f t="shared" si="249"/>
        <v>0</v>
      </c>
      <c r="AF131" s="42">
        <f t="shared" si="138"/>
        <v>0</v>
      </c>
      <c r="AG131" s="31"/>
      <c r="AH131" s="31"/>
      <c r="AI131" s="31"/>
      <c r="AJ131" s="37">
        <f t="shared" si="139"/>
        <v>0</v>
      </c>
      <c r="AK131" s="31">
        <f t="shared" si="250"/>
        <v>0</v>
      </c>
      <c r="AL131" s="31">
        <f t="shared" si="251"/>
        <v>0</v>
      </c>
      <c r="AM131" s="31">
        <f t="shared" si="252"/>
        <v>0</v>
      </c>
      <c r="AN131" s="42">
        <f t="shared" si="143"/>
        <v>0</v>
      </c>
      <c r="AO131" s="31">
        <v>0</v>
      </c>
      <c r="AP131" s="31">
        <v>0</v>
      </c>
      <c r="AQ131" s="31">
        <v>0</v>
      </c>
      <c r="AR131" s="37">
        <f t="shared" si="144"/>
        <v>0</v>
      </c>
      <c r="AS131" s="31">
        <f t="shared" si="253"/>
        <v>0</v>
      </c>
      <c r="AT131" s="31">
        <f t="shared" si="254"/>
        <v>0</v>
      </c>
      <c r="AU131" s="31">
        <f t="shared" si="255"/>
        <v>0</v>
      </c>
      <c r="AV131" s="42">
        <f t="shared" si="148"/>
        <v>0</v>
      </c>
      <c r="AW131" s="31">
        <v>0</v>
      </c>
      <c r="AX131" s="31">
        <v>0</v>
      </c>
      <c r="AY131" s="31">
        <v>0</v>
      </c>
      <c r="AZ131" s="37">
        <f t="shared" si="149"/>
        <v>0</v>
      </c>
      <c r="BA131" s="31">
        <f t="shared" si="256"/>
        <v>0</v>
      </c>
      <c r="BB131" s="31">
        <f t="shared" si="257"/>
        <v>0</v>
      </c>
      <c r="BC131" s="31">
        <f t="shared" si="258"/>
        <v>0</v>
      </c>
      <c r="BD131" s="42">
        <f t="shared" si="153"/>
        <v>0</v>
      </c>
    </row>
    <row r="132" spans="1:56" ht="17.25" customHeight="1" x14ac:dyDescent="0.2">
      <c r="A132" s="6"/>
      <c r="B132" s="34"/>
      <c r="C132" s="39">
        <v>3</v>
      </c>
      <c r="D132" s="40" t="s">
        <v>13</v>
      </c>
      <c r="E132" s="31">
        <v>978752</v>
      </c>
      <c r="F132" s="31">
        <v>396502</v>
      </c>
      <c r="G132" s="31">
        <v>0</v>
      </c>
      <c r="H132" s="41">
        <f t="shared" si="125"/>
        <v>1375254</v>
      </c>
      <c r="I132" s="31">
        <f>-2679-723-1139-308-4500+4500-4095-205+112+30+100+7+7200+1944-718-194+18-43-12</f>
        <v>-705</v>
      </c>
      <c r="J132" s="31">
        <f>-112-30-100-7-7200-1944-18+1181+43+12</f>
        <v>-8175</v>
      </c>
      <c r="K132" s="31"/>
      <c r="L132" s="37">
        <f t="shared" si="126"/>
        <v>-8880</v>
      </c>
      <c r="M132" s="31">
        <f t="shared" si="243"/>
        <v>978047</v>
      </c>
      <c r="N132" s="31">
        <f t="shared" si="243"/>
        <v>388327</v>
      </c>
      <c r="O132" s="31">
        <f t="shared" si="243"/>
        <v>0</v>
      </c>
      <c r="P132" s="38">
        <f t="shared" si="128"/>
        <v>1366374</v>
      </c>
      <c r="Q132" s="31">
        <f>400+108+145+39+32+1120+303-145-39-787-213</f>
        <v>963</v>
      </c>
      <c r="R132" s="31">
        <f>5200+1350+1350-400-108-32-1120-303+145+39</f>
        <v>6121</v>
      </c>
      <c r="S132" s="31"/>
      <c r="T132" s="37">
        <f t="shared" si="241"/>
        <v>7084</v>
      </c>
      <c r="U132" s="31">
        <f t="shared" si="244"/>
        <v>979010</v>
      </c>
      <c r="V132" s="31">
        <f t="shared" si="245"/>
        <v>394448</v>
      </c>
      <c r="W132" s="31">
        <f t="shared" si="246"/>
        <v>0</v>
      </c>
      <c r="X132" s="42">
        <f t="shared" si="242"/>
        <v>1373458</v>
      </c>
      <c r="Y132" s="31">
        <f>34+10-4000-1080+10-3619-977-8467-423-787-213-3148-850</f>
        <v>-23510</v>
      </c>
      <c r="Z132" s="31">
        <f>-22860-7000+5512+1488+5000+1350+1350-44-10-32000</f>
        <v>-47214</v>
      </c>
      <c r="AA132" s="31"/>
      <c r="AB132" s="37">
        <f t="shared" si="134"/>
        <v>-70724</v>
      </c>
      <c r="AC132" s="31">
        <f t="shared" si="247"/>
        <v>955500</v>
      </c>
      <c r="AD132" s="31">
        <f t="shared" si="248"/>
        <v>347234</v>
      </c>
      <c r="AE132" s="31">
        <f t="shared" si="249"/>
        <v>0</v>
      </c>
      <c r="AF132" s="42">
        <f t="shared" si="138"/>
        <v>1302734</v>
      </c>
      <c r="AG132" s="31">
        <v>-1000</v>
      </c>
      <c r="AH132" s="31">
        <f>-508-40000+6258+500</f>
        <v>-33750</v>
      </c>
      <c r="AI132" s="31"/>
      <c r="AJ132" s="37">
        <f t="shared" si="139"/>
        <v>-34750</v>
      </c>
      <c r="AK132" s="31">
        <f t="shared" si="250"/>
        <v>954500</v>
      </c>
      <c r="AL132" s="31">
        <f t="shared" si="251"/>
        <v>313484</v>
      </c>
      <c r="AM132" s="31">
        <f t="shared" si="252"/>
        <v>0</v>
      </c>
      <c r="AN132" s="42">
        <f t="shared" si="143"/>
        <v>1267984</v>
      </c>
      <c r="AO132" s="31">
        <f>-772+60</f>
        <v>-712</v>
      </c>
      <c r="AP132" s="31">
        <f>1000-60</f>
        <v>940</v>
      </c>
      <c r="AQ132" s="31">
        <v>0</v>
      </c>
      <c r="AR132" s="37">
        <f t="shared" si="144"/>
        <v>228</v>
      </c>
      <c r="AS132" s="31">
        <f t="shared" si="253"/>
        <v>953788</v>
      </c>
      <c r="AT132" s="31">
        <f t="shared" si="254"/>
        <v>314424</v>
      </c>
      <c r="AU132" s="31">
        <f t="shared" si="255"/>
        <v>0</v>
      </c>
      <c r="AV132" s="42">
        <f t="shared" si="148"/>
        <v>1268212</v>
      </c>
      <c r="AW132" s="31">
        <f>17+40+21</f>
        <v>78</v>
      </c>
      <c r="AX132" s="31">
        <f>748+202+796</f>
        <v>1746</v>
      </c>
      <c r="AY132" s="31">
        <v>0</v>
      </c>
      <c r="AZ132" s="37">
        <f t="shared" si="149"/>
        <v>1824</v>
      </c>
      <c r="BA132" s="31">
        <f t="shared" si="256"/>
        <v>953866</v>
      </c>
      <c r="BB132" s="31">
        <f t="shared" si="257"/>
        <v>316170</v>
      </c>
      <c r="BC132" s="31">
        <f t="shared" si="258"/>
        <v>0</v>
      </c>
      <c r="BD132" s="42">
        <f t="shared" si="153"/>
        <v>1270036</v>
      </c>
    </row>
    <row r="133" spans="1:56" ht="17.25" customHeight="1" x14ac:dyDescent="0.2">
      <c r="A133" s="6"/>
      <c r="B133" s="34"/>
      <c r="C133" s="39">
        <v>4</v>
      </c>
      <c r="D133" s="40" t="s">
        <v>14</v>
      </c>
      <c r="E133" s="31">
        <v>0</v>
      </c>
      <c r="F133" s="31">
        <v>0</v>
      </c>
      <c r="G133" s="31">
        <v>0</v>
      </c>
      <c r="H133" s="41">
        <f t="shared" si="125"/>
        <v>0</v>
      </c>
      <c r="I133" s="31"/>
      <c r="J133" s="31"/>
      <c r="K133" s="31"/>
      <c r="L133" s="37">
        <f t="shared" si="126"/>
        <v>0</v>
      </c>
      <c r="M133" s="31">
        <f t="shared" si="243"/>
        <v>0</v>
      </c>
      <c r="N133" s="31">
        <f t="shared" si="243"/>
        <v>0</v>
      </c>
      <c r="O133" s="31">
        <f t="shared" si="243"/>
        <v>0</v>
      </c>
      <c r="P133" s="38">
        <f t="shared" si="128"/>
        <v>0</v>
      </c>
      <c r="Q133" s="31"/>
      <c r="R133" s="31"/>
      <c r="S133" s="31"/>
      <c r="T133" s="37">
        <f t="shared" si="241"/>
        <v>0</v>
      </c>
      <c r="U133" s="31">
        <f t="shared" si="244"/>
        <v>0</v>
      </c>
      <c r="V133" s="31">
        <f t="shared" si="245"/>
        <v>0</v>
      </c>
      <c r="W133" s="31">
        <f t="shared" si="246"/>
        <v>0</v>
      </c>
      <c r="X133" s="42">
        <f t="shared" si="242"/>
        <v>0</v>
      </c>
      <c r="Y133" s="31"/>
      <c r="Z133" s="31"/>
      <c r="AA133" s="31"/>
      <c r="AB133" s="37">
        <f t="shared" si="134"/>
        <v>0</v>
      </c>
      <c r="AC133" s="31">
        <f t="shared" si="247"/>
        <v>0</v>
      </c>
      <c r="AD133" s="31">
        <f t="shared" si="248"/>
        <v>0</v>
      </c>
      <c r="AE133" s="31">
        <f t="shared" si="249"/>
        <v>0</v>
      </c>
      <c r="AF133" s="42">
        <f t="shared" si="138"/>
        <v>0</v>
      </c>
      <c r="AG133" s="31"/>
      <c r="AH133" s="31"/>
      <c r="AI133" s="31"/>
      <c r="AJ133" s="37">
        <f t="shared" si="139"/>
        <v>0</v>
      </c>
      <c r="AK133" s="31">
        <f t="shared" si="250"/>
        <v>0</v>
      </c>
      <c r="AL133" s="31">
        <f t="shared" si="251"/>
        <v>0</v>
      </c>
      <c r="AM133" s="31">
        <f t="shared" si="252"/>
        <v>0</v>
      </c>
      <c r="AN133" s="42">
        <f t="shared" si="143"/>
        <v>0</v>
      </c>
      <c r="AO133" s="31">
        <v>0</v>
      </c>
      <c r="AP133" s="31">
        <v>0</v>
      </c>
      <c r="AQ133" s="31">
        <v>0</v>
      </c>
      <c r="AR133" s="37">
        <f t="shared" si="144"/>
        <v>0</v>
      </c>
      <c r="AS133" s="31">
        <f t="shared" si="253"/>
        <v>0</v>
      </c>
      <c r="AT133" s="31">
        <f t="shared" si="254"/>
        <v>0</v>
      </c>
      <c r="AU133" s="31">
        <f t="shared" si="255"/>
        <v>0</v>
      </c>
      <c r="AV133" s="42">
        <f t="shared" si="148"/>
        <v>0</v>
      </c>
      <c r="AW133" s="31">
        <v>0</v>
      </c>
      <c r="AX133" s="31">
        <v>0</v>
      </c>
      <c r="AY133" s="31">
        <v>0</v>
      </c>
      <c r="AZ133" s="37">
        <f t="shared" si="149"/>
        <v>0</v>
      </c>
      <c r="BA133" s="31">
        <f t="shared" si="256"/>
        <v>0</v>
      </c>
      <c r="BB133" s="31">
        <f t="shared" si="257"/>
        <v>0</v>
      </c>
      <c r="BC133" s="31">
        <f t="shared" si="258"/>
        <v>0</v>
      </c>
      <c r="BD133" s="42">
        <f t="shared" si="153"/>
        <v>0</v>
      </c>
    </row>
    <row r="134" spans="1:56" ht="17.25" customHeight="1" x14ac:dyDescent="0.2">
      <c r="A134" s="6">
        <v>8</v>
      </c>
      <c r="B134" s="34"/>
      <c r="C134" s="39">
        <v>5</v>
      </c>
      <c r="D134" s="40" t="s">
        <v>15</v>
      </c>
      <c r="E134" s="31">
        <v>22800</v>
      </c>
      <c r="F134" s="31">
        <v>0</v>
      </c>
      <c r="G134" s="31">
        <v>0</v>
      </c>
      <c r="H134" s="41">
        <f t="shared" si="125"/>
        <v>22800</v>
      </c>
      <c r="I134" s="31">
        <v>0</v>
      </c>
      <c r="J134" s="31">
        <v>19083</v>
      </c>
      <c r="K134" s="31">
        <v>0</v>
      </c>
      <c r="L134" s="41">
        <f t="shared" si="126"/>
        <v>19083</v>
      </c>
      <c r="M134" s="31">
        <v>22800</v>
      </c>
      <c r="N134" s="31">
        <v>19083</v>
      </c>
      <c r="O134" s="31">
        <v>0</v>
      </c>
      <c r="P134" s="41">
        <f t="shared" si="128"/>
        <v>41883</v>
      </c>
      <c r="Q134" s="31">
        <v>0</v>
      </c>
      <c r="R134" s="31">
        <v>0</v>
      </c>
      <c r="S134" s="31">
        <v>0</v>
      </c>
      <c r="T134" s="41">
        <f t="shared" si="241"/>
        <v>0</v>
      </c>
      <c r="U134" s="31">
        <v>22800</v>
      </c>
      <c r="V134" s="31">
        <v>19083</v>
      </c>
      <c r="W134" s="31">
        <v>0</v>
      </c>
      <c r="X134" s="41">
        <f t="shared" si="242"/>
        <v>41883</v>
      </c>
      <c r="Y134" s="31">
        <v>0</v>
      </c>
      <c r="Z134" s="31">
        <v>32000</v>
      </c>
      <c r="AA134" s="31">
        <v>0</v>
      </c>
      <c r="AB134" s="41">
        <f t="shared" si="134"/>
        <v>32000</v>
      </c>
      <c r="AC134" s="31">
        <v>22800</v>
      </c>
      <c r="AD134" s="31">
        <v>51083</v>
      </c>
      <c r="AE134" s="31">
        <v>0</v>
      </c>
      <c r="AF134" s="41">
        <f t="shared" si="138"/>
        <v>73883</v>
      </c>
      <c r="AG134" s="31">
        <v>0</v>
      </c>
      <c r="AH134" s="31">
        <v>264052</v>
      </c>
      <c r="AI134" s="31">
        <v>0</v>
      </c>
      <c r="AJ134" s="41">
        <f t="shared" si="139"/>
        <v>264052</v>
      </c>
      <c r="AK134" s="31">
        <v>22800</v>
      </c>
      <c r="AL134" s="31">
        <v>315135</v>
      </c>
      <c r="AM134" s="31">
        <v>0</v>
      </c>
      <c r="AN134" s="41">
        <f t="shared" si="143"/>
        <v>337935</v>
      </c>
      <c r="AO134" s="31">
        <v>0</v>
      </c>
      <c r="AP134" s="31">
        <v>0</v>
      </c>
      <c r="AQ134" s="31">
        <v>0</v>
      </c>
      <c r="AR134" s="41">
        <f t="shared" si="144"/>
        <v>0</v>
      </c>
      <c r="AS134" s="31">
        <v>22800</v>
      </c>
      <c r="AT134" s="31">
        <v>315135</v>
      </c>
      <c r="AU134" s="31">
        <v>0</v>
      </c>
      <c r="AV134" s="41">
        <f t="shared" si="148"/>
        <v>337935</v>
      </c>
      <c r="AW134" s="31">
        <v>0</v>
      </c>
      <c r="AX134" s="31">
        <v>0</v>
      </c>
      <c r="AY134" s="31">
        <v>0</v>
      </c>
      <c r="AZ134" s="41">
        <f t="shared" si="149"/>
        <v>0</v>
      </c>
      <c r="BA134" s="31">
        <v>22800</v>
      </c>
      <c r="BB134" s="31">
        <v>315135</v>
      </c>
      <c r="BC134" s="31">
        <v>0</v>
      </c>
      <c r="BD134" s="41">
        <f t="shared" si="153"/>
        <v>337935</v>
      </c>
    </row>
    <row r="135" spans="1:56" ht="17.25" customHeight="1" x14ac:dyDescent="0.2">
      <c r="A135" s="6" t="s">
        <v>97</v>
      </c>
      <c r="B135" s="28"/>
      <c r="C135" s="29">
        <v>6</v>
      </c>
      <c r="D135" s="30" t="s">
        <v>17</v>
      </c>
      <c r="E135" s="31">
        <v>114148</v>
      </c>
      <c r="F135" s="31">
        <v>0</v>
      </c>
      <c r="G135" s="31">
        <v>0</v>
      </c>
      <c r="H135" s="102">
        <f t="shared" si="125"/>
        <v>114148</v>
      </c>
      <c r="I135" s="31">
        <v>0</v>
      </c>
      <c r="J135" s="31">
        <v>0</v>
      </c>
      <c r="K135" s="31">
        <v>0</v>
      </c>
      <c r="L135" s="31">
        <f t="shared" si="126"/>
        <v>0</v>
      </c>
      <c r="M135" s="31">
        <v>114148</v>
      </c>
      <c r="N135" s="31">
        <v>0</v>
      </c>
      <c r="O135" s="31">
        <v>0</v>
      </c>
      <c r="P135" s="32">
        <f t="shared" si="128"/>
        <v>114148</v>
      </c>
      <c r="Q135" s="31">
        <v>0</v>
      </c>
      <c r="R135" s="31">
        <v>11000</v>
      </c>
      <c r="S135" s="31">
        <v>0</v>
      </c>
      <c r="T135" s="31">
        <f t="shared" si="241"/>
        <v>11000</v>
      </c>
      <c r="U135" s="31">
        <v>114148</v>
      </c>
      <c r="V135" s="31">
        <v>11000</v>
      </c>
      <c r="W135" s="31">
        <v>0</v>
      </c>
      <c r="X135" s="103">
        <f t="shared" si="242"/>
        <v>125148</v>
      </c>
      <c r="Y135" s="31">
        <v>0</v>
      </c>
      <c r="Z135" s="31">
        <v>35020</v>
      </c>
      <c r="AA135" s="31">
        <v>0</v>
      </c>
      <c r="AB135" s="31">
        <f t="shared" si="134"/>
        <v>35020</v>
      </c>
      <c r="AC135" s="31">
        <v>114148</v>
      </c>
      <c r="AD135" s="31">
        <v>46020</v>
      </c>
      <c r="AE135" s="31">
        <v>0</v>
      </c>
      <c r="AF135" s="103">
        <f t="shared" si="138"/>
        <v>160168</v>
      </c>
      <c r="AG135" s="31">
        <v>0</v>
      </c>
      <c r="AH135" s="31">
        <v>0</v>
      </c>
      <c r="AI135" s="31">
        <v>0</v>
      </c>
      <c r="AJ135" s="31">
        <f t="shared" si="139"/>
        <v>0</v>
      </c>
      <c r="AK135" s="31">
        <v>114148</v>
      </c>
      <c r="AL135" s="31">
        <v>46020</v>
      </c>
      <c r="AM135" s="31">
        <v>0</v>
      </c>
      <c r="AN135" s="103">
        <f t="shared" si="143"/>
        <v>160168</v>
      </c>
      <c r="AO135" s="31">
        <v>0</v>
      </c>
      <c r="AP135" s="31">
        <v>0</v>
      </c>
      <c r="AQ135" s="31">
        <v>0</v>
      </c>
      <c r="AR135" s="31">
        <f t="shared" si="144"/>
        <v>0</v>
      </c>
      <c r="AS135" s="31">
        <v>114148</v>
      </c>
      <c r="AT135" s="31">
        <v>46020</v>
      </c>
      <c r="AU135" s="31">
        <v>0</v>
      </c>
      <c r="AV135" s="103">
        <f t="shared" si="148"/>
        <v>160168</v>
      </c>
      <c r="AW135" s="31">
        <v>0</v>
      </c>
      <c r="AX135" s="31">
        <v>0</v>
      </c>
      <c r="AY135" s="31">
        <v>0</v>
      </c>
      <c r="AZ135" s="31">
        <f t="shared" si="149"/>
        <v>0</v>
      </c>
      <c r="BA135" s="31">
        <v>114148</v>
      </c>
      <c r="BB135" s="31">
        <v>46020</v>
      </c>
      <c r="BC135" s="31">
        <v>0</v>
      </c>
      <c r="BD135" s="103">
        <f t="shared" si="153"/>
        <v>160168</v>
      </c>
    </row>
    <row r="136" spans="1:56" ht="17.25" customHeight="1" x14ac:dyDescent="0.2">
      <c r="A136" s="6" t="s">
        <v>98</v>
      </c>
      <c r="B136" s="34"/>
      <c r="C136" s="39">
        <v>7</v>
      </c>
      <c r="D136" s="40" t="s">
        <v>19</v>
      </c>
      <c r="E136" s="37">
        <v>0</v>
      </c>
      <c r="F136" s="37">
        <v>0</v>
      </c>
      <c r="G136" s="37">
        <v>0</v>
      </c>
      <c r="H136" s="41">
        <f t="shared" si="125"/>
        <v>0</v>
      </c>
      <c r="I136" s="37">
        <v>0</v>
      </c>
      <c r="J136" s="37">
        <v>0</v>
      </c>
      <c r="K136" s="37">
        <v>0</v>
      </c>
      <c r="L136" s="37">
        <f t="shared" si="126"/>
        <v>0</v>
      </c>
      <c r="M136" s="37">
        <v>0</v>
      </c>
      <c r="N136" s="37">
        <v>0</v>
      </c>
      <c r="O136" s="37">
        <v>0</v>
      </c>
      <c r="P136" s="37">
        <f t="shared" si="128"/>
        <v>0</v>
      </c>
      <c r="Q136" s="37">
        <v>0</v>
      </c>
      <c r="R136" s="37">
        <v>0</v>
      </c>
      <c r="S136" s="37">
        <v>0</v>
      </c>
      <c r="T136" s="37">
        <f t="shared" si="241"/>
        <v>0</v>
      </c>
      <c r="U136" s="37">
        <v>0</v>
      </c>
      <c r="V136" s="37">
        <v>0</v>
      </c>
      <c r="W136" s="37">
        <v>0</v>
      </c>
      <c r="X136" s="41">
        <f t="shared" si="242"/>
        <v>0</v>
      </c>
      <c r="Y136" s="37">
        <v>0</v>
      </c>
      <c r="Z136" s="37">
        <v>0</v>
      </c>
      <c r="AA136" s="37">
        <v>0</v>
      </c>
      <c r="AB136" s="37">
        <f t="shared" si="134"/>
        <v>0</v>
      </c>
      <c r="AC136" s="37">
        <v>0</v>
      </c>
      <c r="AD136" s="37">
        <v>0</v>
      </c>
      <c r="AE136" s="37">
        <v>0</v>
      </c>
      <c r="AF136" s="41">
        <f t="shared" si="138"/>
        <v>0</v>
      </c>
      <c r="AG136" s="37">
        <v>0</v>
      </c>
      <c r="AH136" s="37">
        <v>0</v>
      </c>
      <c r="AI136" s="37">
        <v>0</v>
      </c>
      <c r="AJ136" s="37">
        <f t="shared" si="139"/>
        <v>0</v>
      </c>
      <c r="AK136" s="37">
        <v>0</v>
      </c>
      <c r="AL136" s="37">
        <v>0</v>
      </c>
      <c r="AM136" s="37">
        <v>0</v>
      </c>
      <c r="AN136" s="41">
        <f t="shared" si="143"/>
        <v>0</v>
      </c>
      <c r="AO136" s="37">
        <v>0</v>
      </c>
      <c r="AP136" s="37">
        <v>772</v>
      </c>
      <c r="AQ136" s="37">
        <v>0</v>
      </c>
      <c r="AR136" s="37">
        <f t="shared" si="144"/>
        <v>772</v>
      </c>
      <c r="AS136" s="37">
        <v>0</v>
      </c>
      <c r="AT136" s="37">
        <v>772</v>
      </c>
      <c r="AU136" s="37">
        <v>0</v>
      </c>
      <c r="AV136" s="41">
        <f t="shared" si="148"/>
        <v>772</v>
      </c>
      <c r="AW136" s="37">
        <v>0</v>
      </c>
      <c r="AX136" s="37">
        <v>0</v>
      </c>
      <c r="AY136" s="37">
        <v>0</v>
      </c>
      <c r="AZ136" s="37">
        <f t="shared" si="149"/>
        <v>0</v>
      </c>
      <c r="BA136" s="37">
        <v>0</v>
      </c>
      <c r="BB136" s="37">
        <v>772</v>
      </c>
      <c r="BC136" s="37">
        <v>0</v>
      </c>
      <c r="BD136" s="41">
        <f t="shared" si="153"/>
        <v>772</v>
      </c>
    </row>
    <row r="137" spans="1:56" ht="17.25" customHeight="1" x14ac:dyDescent="0.2">
      <c r="A137" s="6" t="s">
        <v>99</v>
      </c>
      <c r="B137" s="43"/>
      <c r="C137" s="44">
        <v>8</v>
      </c>
      <c r="D137" s="45" t="s">
        <v>20</v>
      </c>
      <c r="E137" s="82">
        <v>0</v>
      </c>
      <c r="F137" s="82">
        <v>0</v>
      </c>
      <c r="G137" s="82">
        <v>0</v>
      </c>
      <c r="H137" s="122">
        <f t="shared" si="125"/>
        <v>0</v>
      </c>
      <c r="I137" s="82">
        <v>0</v>
      </c>
      <c r="J137" s="82">
        <v>0</v>
      </c>
      <c r="K137" s="82">
        <v>0</v>
      </c>
      <c r="L137" s="46">
        <f t="shared" si="126"/>
        <v>0</v>
      </c>
      <c r="M137" s="82">
        <f t="shared" ref="M137:O142" si="259">+I137+E137</f>
        <v>0</v>
      </c>
      <c r="N137" s="82">
        <f t="shared" si="259"/>
        <v>0</v>
      </c>
      <c r="O137" s="82">
        <f t="shared" si="259"/>
        <v>0</v>
      </c>
      <c r="P137" s="46">
        <f t="shared" si="128"/>
        <v>0</v>
      </c>
      <c r="Q137" s="82">
        <v>0</v>
      </c>
      <c r="R137" s="82">
        <v>0</v>
      </c>
      <c r="S137" s="82">
        <v>0</v>
      </c>
      <c r="T137" s="46">
        <f t="shared" si="241"/>
        <v>0</v>
      </c>
      <c r="U137" s="82">
        <f t="shared" ref="U137:U142" si="260">+Q137+M137</f>
        <v>0</v>
      </c>
      <c r="V137" s="82">
        <f t="shared" ref="V137:V140" si="261">+R137+N137</f>
        <v>0</v>
      </c>
      <c r="W137" s="82">
        <f t="shared" ref="W137:W142" si="262">+S137+O137</f>
        <v>0</v>
      </c>
      <c r="X137" s="122">
        <f t="shared" si="242"/>
        <v>0</v>
      </c>
      <c r="Y137" s="82">
        <v>0</v>
      </c>
      <c r="Z137" s="82">
        <v>0</v>
      </c>
      <c r="AA137" s="82">
        <v>0</v>
      </c>
      <c r="AB137" s="46">
        <f t="shared" si="134"/>
        <v>0</v>
      </c>
      <c r="AC137" s="82">
        <f t="shared" ref="AC137:AC142" si="263">+Y137+U137</f>
        <v>0</v>
      </c>
      <c r="AD137" s="82">
        <f t="shared" ref="AD137:AD140" si="264">+Z137+V137</f>
        <v>0</v>
      </c>
      <c r="AE137" s="82">
        <f t="shared" ref="AE137:AE142" si="265">+AA137+W137</f>
        <v>0</v>
      </c>
      <c r="AF137" s="122">
        <f t="shared" si="138"/>
        <v>0</v>
      </c>
      <c r="AG137" s="82">
        <v>0</v>
      </c>
      <c r="AH137" s="82">
        <v>0</v>
      </c>
      <c r="AI137" s="82">
        <v>0</v>
      </c>
      <c r="AJ137" s="46">
        <f t="shared" si="139"/>
        <v>0</v>
      </c>
      <c r="AK137" s="82">
        <f t="shared" ref="AK137:AK142" si="266">+AG137+AC137</f>
        <v>0</v>
      </c>
      <c r="AL137" s="82">
        <f t="shared" ref="AL137:AL140" si="267">+AH137+AD137</f>
        <v>0</v>
      </c>
      <c r="AM137" s="82">
        <f t="shared" ref="AM137:AM142" si="268">+AI137+AE137</f>
        <v>0</v>
      </c>
      <c r="AN137" s="122">
        <f t="shared" si="143"/>
        <v>0</v>
      </c>
      <c r="AO137" s="82">
        <v>0</v>
      </c>
      <c r="AP137" s="82">
        <v>0</v>
      </c>
      <c r="AQ137" s="82">
        <v>0</v>
      </c>
      <c r="AR137" s="46">
        <f t="shared" si="144"/>
        <v>0</v>
      </c>
      <c r="AS137" s="82">
        <f t="shared" ref="AS137:AS142" si="269">+AO137+AK137</f>
        <v>0</v>
      </c>
      <c r="AT137" s="82">
        <f t="shared" ref="AT137:AT140" si="270">+AP137+AL137</f>
        <v>0</v>
      </c>
      <c r="AU137" s="82">
        <f t="shared" ref="AU137:AU142" si="271">+AQ137+AM137</f>
        <v>0</v>
      </c>
      <c r="AV137" s="122">
        <f t="shared" si="148"/>
        <v>0</v>
      </c>
      <c r="AW137" s="82">
        <v>0</v>
      </c>
      <c r="AX137" s="82">
        <v>0</v>
      </c>
      <c r="AY137" s="82">
        <v>0</v>
      </c>
      <c r="AZ137" s="46">
        <f t="shared" si="149"/>
        <v>0</v>
      </c>
      <c r="BA137" s="82">
        <f t="shared" ref="BA137:BA142" si="272">+AW137+AS137</f>
        <v>0</v>
      </c>
      <c r="BB137" s="82">
        <f t="shared" ref="BB137:BB140" si="273">+AX137+AT137</f>
        <v>0</v>
      </c>
      <c r="BC137" s="82">
        <f t="shared" ref="BC137:BC142" si="274">+AY137+AU137</f>
        <v>0</v>
      </c>
      <c r="BD137" s="122">
        <f t="shared" si="153"/>
        <v>0</v>
      </c>
    </row>
    <row r="138" spans="1:56" ht="17.25" customHeight="1" x14ac:dyDescent="0.2">
      <c r="A138" s="22"/>
      <c r="B138" s="23">
        <v>15</v>
      </c>
      <c r="C138" s="24" t="s">
        <v>36</v>
      </c>
      <c r="D138" s="25"/>
      <c r="E138" s="68">
        <f>SUM(E139:E146)</f>
        <v>245745</v>
      </c>
      <c r="F138" s="68">
        <f>SUM(F139:F146)</f>
        <v>902</v>
      </c>
      <c r="G138" s="68">
        <f>SUM(G139:G146)</f>
        <v>0</v>
      </c>
      <c r="H138" s="26">
        <f t="shared" ref="H138:H201" si="275">+G138+F138+E138</f>
        <v>246647</v>
      </c>
      <c r="I138" s="68">
        <f>SUM(I139:I146)</f>
        <v>0</v>
      </c>
      <c r="J138" s="68">
        <f>SUM(J139:J146)</f>
        <v>0</v>
      </c>
      <c r="K138" s="68">
        <f>SUM(K139:K146)</f>
        <v>0</v>
      </c>
      <c r="L138" s="68">
        <f t="shared" ref="L138:L201" si="276">+K138+J138+I138</f>
        <v>0</v>
      </c>
      <c r="M138" s="26">
        <f t="shared" si="259"/>
        <v>245745</v>
      </c>
      <c r="N138" s="26">
        <f t="shared" si="259"/>
        <v>902</v>
      </c>
      <c r="O138" s="26">
        <f t="shared" si="259"/>
        <v>0</v>
      </c>
      <c r="P138" s="69">
        <f t="shared" ref="P138:P201" si="277">+O138+N138+M138</f>
        <v>246647</v>
      </c>
      <c r="Q138" s="68">
        <f>SUM(Q139:Q146)</f>
        <v>0</v>
      </c>
      <c r="R138" s="68">
        <f>SUM(R139:R146)</f>
        <v>0</v>
      </c>
      <c r="S138" s="68">
        <f>SUM(S139:S146)</f>
        <v>0</v>
      </c>
      <c r="T138" s="68">
        <f t="shared" si="241"/>
        <v>0</v>
      </c>
      <c r="U138" s="26">
        <f t="shared" si="260"/>
        <v>245745</v>
      </c>
      <c r="V138" s="26">
        <f t="shared" si="261"/>
        <v>902</v>
      </c>
      <c r="W138" s="26">
        <f t="shared" si="262"/>
        <v>0</v>
      </c>
      <c r="X138" s="27">
        <f t="shared" si="242"/>
        <v>246647</v>
      </c>
      <c r="Y138" s="68">
        <f>SUM(Y139:Y146)</f>
        <v>0</v>
      </c>
      <c r="Z138" s="68">
        <f>SUM(Z139:Z146)</f>
        <v>0</v>
      </c>
      <c r="AA138" s="68">
        <f>SUM(AA139:AA146)</f>
        <v>0</v>
      </c>
      <c r="AB138" s="68">
        <f t="shared" ref="AB138:AB201" si="278">+AA138+Z138+Y138</f>
        <v>0</v>
      </c>
      <c r="AC138" s="26">
        <f t="shared" si="263"/>
        <v>245745</v>
      </c>
      <c r="AD138" s="26">
        <f t="shared" si="264"/>
        <v>902</v>
      </c>
      <c r="AE138" s="26">
        <f t="shared" si="265"/>
        <v>0</v>
      </c>
      <c r="AF138" s="27">
        <f t="shared" ref="AF138:AF201" si="279">+AE138+AD138+AC138</f>
        <v>246647</v>
      </c>
      <c r="AG138" s="68">
        <f>SUM(AG139:AG146)</f>
        <v>300</v>
      </c>
      <c r="AH138" s="68">
        <f>SUM(AH139:AH146)</f>
        <v>0</v>
      </c>
      <c r="AI138" s="68">
        <f>SUM(AI139:AI146)</f>
        <v>0</v>
      </c>
      <c r="AJ138" s="68">
        <f t="shared" ref="AJ138:AJ201" si="280">+AI138+AH138+AG138</f>
        <v>300</v>
      </c>
      <c r="AK138" s="26">
        <f t="shared" si="266"/>
        <v>246045</v>
      </c>
      <c r="AL138" s="26">
        <f t="shared" si="267"/>
        <v>902</v>
      </c>
      <c r="AM138" s="26">
        <f t="shared" si="268"/>
        <v>0</v>
      </c>
      <c r="AN138" s="27">
        <f t="shared" ref="AN138:AN201" si="281">+AM138+AL138+AK138</f>
        <v>246947</v>
      </c>
      <c r="AO138" s="68">
        <f>SUM(AO139:AO146)</f>
        <v>-1000</v>
      </c>
      <c r="AP138" s="68">
        <f>SUM(AP139:AP146)</f>
        <v>0</v>
      </c>
      <c r="AQ138" s="68">
        <f>SUM(AQ139:AQ146)</f>
        <v>0</v>
      </c>
      <c r="AR138" s="68">
        <f t="shared" ref="AR138:AR201" si="282">+AQ138+AP138+AO138</f>
        <v>-1000</v>
      </c>
      <c r="AS138" s="26">
        <f t="shared" si="269"/>
        <v>245045</v>
      </c>
      <c r="AT138" s="26">
        <f t="shared" si="270"/>
        <v>902</v>
      </c>
      <c r="AU138" s="26">
        <f t="shared" si="271"/>
        <v>0</v>
      </c>
      <c r="AV138" s="27">
        <f t="shared" ref="AV138:AV201" si="283">+AU138+AT138+AS138</f>
        <v>245947</v>
      </c>
      <c r="AW138" s="68">
        <f>SUM(AW139:AW146)</f>
        <v>-1824</v>
      </c>
      <c r="AX138" s="68">
        <f>SUM(AX139:AX146)</f>
        <v>0</v>
      </c>
      <c r="AY138" s="68">
        <f>SUM(AY139:AY146)</f>
        <v>0</v>
      </c>
      <c r="AZ138" s="68">
        <f t="shared" ref="AZ138:AZ201" si="284">+AY138+AX138+AW138</f>
        <v>-1824</v>
      </c>
      <c r="BA138" s="26">
        <f t="shared" si="272"/>
        <v>243221</v>
      </c>
      <c r="BB138" s="26">
        <f t="shared" si="273"/>
        <v>902</v>
      </c>
      <c r="BC138" s="26">
        <f t="shared" si="274"/>
        <v>0</v>
      </c>
      <c r="BD138" s="27">
        <f t="shared" ref="BD138:BD201" si="285">+BC138+BB138+BA138</f>
        <v>244123</v>
      </c>
    </row>
    <row r="139" spans="1:56" ht="17.25" customHeight="1" x14ac:dyDescent="0.2">
      <c r="A139" s="22"/>
      <c r="B139" s="28"/>
      <c r="C139" s="29">
        <v>1</v>
      </c>
      <c r="D139" s="30" t="s">
        <v>11</v>
      </c>
      <c r="E139" s="31">
        <v>0</v>
      </c>
      <c r="F139" s="31">
        <v>0</v>
      </c>
      <c r="G139" s="31">
        <v>0</v>
      </c>
      <c r="H139" s="102">
        <f t="shared" si="275"/>
        <v>0</v>
      </c>
      <c r="I139" s="31"/>
      <c r="J139" s="31"/>
      <c r="K139" s="31"/>
      <c r="L139" s="31">
        <f t="shared" si="276"/>
        <v>0</v>
      </c>
      <c r="M139" s="31">
        <f t="shared" si="259"/>
        <v>0</v>
      </c>
      <c r="N139" s="31">
        <f t="shared" si="259"/>
        <v>0</v>
      </c>
      <c r="O139" s="31">
        <f t="shared" si="259"/>
        <v>0</v>
      </c>
      <c r="P139" s="32">
        <f t="shared" si="277"/>
        <v>0</v>
      </c>
      <c r="Q139" s="31"/>
      <c r="R139" s="31"/>
      <c r="S139" s="31"/>
      <c r="T139" s="31">
        <f t="shared" si="241"/>
        <v>0</v>
      </c>
      <c r="U139" s="31">
        <f t="shared" si="260"/>
        <v>0</v>
      </c>
      <c r="V139" s="31">
        <f t="shared" si="261"/>
        <v>0</v>
      </c>
      <c r="W139" s="31">
        <f t="shared" si="262"/>
        <v>0</v>
      </c>
      <c r="X139" s="103">
        <f t="shared" si="242"/>
        <v>0</v>
      </c>
      <c r="Y139" s="31"/>
      <c r="Z139" s="31"/>
      <c r="AA139" s="31"/>
      <c r="AB139" s="31">
        <f t="shared" si="278"/>
        <v>0</v>
      </c>
      <c r="AC139" s="31">
        <f t="shared" si="263"/>
        <v>0</v>
      </c>
      <c r="AD139" s="31">
        <f t="shared" si="264"/>
        <v>0</v>
      </c>
      <c r="AE139" s="31">
        <f t="shared" si="265"/>
        <v>0</v>
      </c>
      <c r="AF139" s="103">
        <f t="shared" si="279"/>
        <v>0</v>
      </c>
      <c r="AG139" s="31"/>
      <c r="AH139" s="31"/>
      <c r="AI139" s="31"/>
      <c r="AJ139" s="31">
        <f t="shared" si="280"/>
        <v>0</v>
      </c>
      <c r="AK139" s="31">
        <f t="shared" si="266"/>
        <v>0</v>
      </c>
      <c r="AL139" s="31">
        <f t="shared" si="267"/>
        <v>0</v>
      </c>
      <c r="AM139" s="31">
        <f t="shared" si="268"/>
        <v>0</v>
      </c>
      <c r="AN139" s="103">
        <f t="shared" si="281"/>
        <v>0</v>
      </c>
      <c r="AO139" s="31">
        <v>0</v>
      </c>
      <c r="AP139" s="31">
        <v>0</v>
      </c>
      <c r="AQ139" s="31">
        <v>0</v>
      </c>
      <c r="AR139" s="31">
        <f t="shared" si="282"/>
        <v>0</v>
      </c>
      <c r="AS139" s="31">
        <f t="shared" si="269"/>
        <v>0</v>
      </c>
      <c r="AT139" s="31">
        <f t="shared" si="270"/>
        <v>0</v>
      </c>
      <c r="AU139" s="31">
        <f t="shared" si="271"/>
        <v>0</v>
      </c>
      <c r="AV139" s="103">
        <f t="shared" si="283"/>
        <v>0</v>
      </c>
      <c r="AW139" s="31">
        <v>0</v>
      </c>
      <c r="AX139" s="31">
        <v>0</v>
      </c>
      <c r="AY139" s="31">
        <v>0</v>
      </c>
      <c r="AZ139" s="31">
        <f t="shared" si="284"/>
        <v>0</v>
      </c>
      <c r="BA139" s="31">
        <f t="shared" si="272"/>
        <v>0</v>
      </c>
      <c r="BB139" s="31">
        <f t="shared" si="273"/>
        <v>0</v>
      </c>
      <c r="BC139" s="31">
        <f t="shared" si="274"/>
        <v>0</v>
      </c>
      <c r="BD139" s="103">
        <f t="shared" si="285"/>
        <v>0</v>
      </c>
    </row>
    <row r="140" spans="1:56" ht="30" x14ac:dyDescent="0.2">
      <c r="A140" s="22"/>
      <c r="B140" s="34"/>
      <c r="C140" s="35">
        <v>2</v>
      </c>
      <c r="D140" s="36" t="s">
        <v>12</v>
      </c>
      <c r="E140" s="31">
        <v>0</v>
      </c>
      <c r="F140" s="31">
        <v>0</v>
      </c>
      <c r="G140" s="31">
        <v>0</v>
      </c>
      <c r="H140" s="41">
        <f t="shared" si="275"/>
        <v>0</v>
      </c>
      <c r="I140" s="31"/>
      <c r="J140" s="31"/>
      <c r="K140" s="31"/>
      <c r="L140" s="37">
        <f t="shared" si="276"/>
        <v>0</v>
      </c>
      <c r="M140" s="31">
        <f t="shared" si="259"/>
        <v>0</v>
      </c>
      <c r="N140" s="31">
        <f t="shared" si="259"/>
        <v>0</v>
      </c>
      <c r="O140" s="31">
        <f t="shared" si="259"/>
        <v>0</v>
      </c>
      <c r="P140" s="38">
        <f t="shared" si="277"/>
        <v>0</v>
      </c>
      <c r="Q140" s="31"/>
      <c r="R140" s="31"/>
      <c r="S140" s="31"/>
      <c r="T140" s="37">
        <f t="shared" si="241"/>
        <v>0</v>
      </c>
      <c r="U140" s="31">
        <f t="shared" si="260"/>
        <v>0</v>
      </c>
      <c r="V140" s="31">
        <f t="shared" si="261"/>
        <v>0</v>
      </c>
      <c r="W140" s="31">
        <f t="shared" si="262"/>
        <v>0</v>
      </c>
      <c r="X140" s="42">
        <f t="shared" si="242"/>
        <v>0</v>
      </c>
      <c r="Y140" s="31"/>
      <c r="Z140" s="31"/>
      <c r="AA140" s="31"/>
      <c r="AB140" s="37">
        <f t="shared" si="278"/>
        <v>0</v>
      </c>
      <c r="AC140" s="31">
        <f t="shared" si="263"/>
        <v>0</v>
      </c>
      <c r="AD140" s="31">
        <f t="shared" si="264"/>
        <v>0</v>
      </c>
      <c r="AE140" s="31">
        <f t="shared" si="265"/>
        <v>0</v>
      </c>
      <c r="AF140" s="42">
        <f t="shared" si="279"/>
        <v>0</v>
      </c>
      <c r="AG140" s="31"/>
      <c r="AH140" s="31"/>
      <c r="AI140" s="31"/>
      <c r="AJ140" s="37">
        <f t="shared" si="280"/>
        <v>0</v>
      </c>
      <c r="AK140" s="31">
        <f t="shared" si="266"/>
        <v>0</v>
      </c>
      <c r="AL140" s="31">
        <f t="shared" si="267"/>
        <v>0</v>
      </c>
      <c r="AM140" s="31">
        <f t="shared" si="268"/>
        <v>0</v>
      </c>
      <c r="AN140" s="42">
        <f t="shared" si="281"/>
        <v>0</v>
      </c>
      <c r="AO140" s="31">
        <v>0</v>
      </c>
      <c r="AP140" s="31">
        <v>0</v>
      </c>
      <c r="AQ140" s="31">
        <v>0</v>
      </c>
      <c r="AR140" s="37">
        <f t="shared" si="282"/>
        <v>0</v>
      </c>
      <c r="AS140" s="31">
        <f t="shared" si="269"/>
        <v>0</v>
      </c>
      <c r="AT140" s="31">
        <f t="shared" si="270"/>
        <v>0</v>
      </c>
      <c r="AU140" s="31">
        <f t="shared" si="271"/>
        <v>0</v>
      </c>
      <c r="AV140" s="42">
        <f t="shared" si="283"/>
        <v>0</v>
      </c>
      <c r="AW140" s="31">
        <v>0</v>
      </c>
      <c r="AX140" s="31">
        <v>0</v>
      </c>
      <c r="AY140" s="31">
        <v>0</v>
      </c>
      <c r="AZ140" s="37">
        <f t="shared" si="284"/>
        <v>0</v>
      </c>
      <c r="BA140" s="31">
        <f t="shared" si="272"/>
        <v>0</v>
      </c>
      <c r="BB140" s="31">
        <f t="shared" si="273"/>
        <v>0</v>
      </c>
      <c r="BC140" s="31">
        <f t="shared" si="274"/>
        <v>0</v>
      </c>
      <c r="BD140" s="42">
        <f t="shared" si="285"/>
        <v>0</v>
      </c>
    </row>
    <row r="141" spans="1:56" ht="17.25" customHeight="1" x14ac:dyDescent="0.2">
      <c r="A141" s="6"/>
      <c r="B141" s="34"/>
      <c r="C141" s="39">
        <v>3</v>
      </c>
      <c r="D141" s="40" t="s">
        <v>13</v>
      </c>
      <c r="E141" s="31">
        <v>245745</v>
      </c>
      <c r="F141" s="31">
        <v>902</v>
      </c>
      <c r="G141" s="31">
        <v>0</v>
      </c>
      <c r="H141" s="41">
        <f t="shared" si="275"/>
        <v>246647</v>
      </c>
      <c r="I141" s="31"/>
      <c r="J141" s="31"/>
      <c r="K141" s="31"/>
      <c r="L141" s="37">
        <f t="shared" si="276"/>
        <v>0</v>
      </c>
      <c r="M141" s="31">
        <f t="shared" si="259"/>
        <v>245745</v>
      </c>
      <c r="N141" s="31">
        <f>+J141+F141</f>
        <v>902</v>
      </c>
      <c r="O141" s="31">
        <f t="shared" si="259"/>
        <v>0</v>
      </c>
      <c r="P141" s="38">
        <f t="shared" si="277"/>
        <v>246647</v>
      </c>
      <c r="Q141" s="31"/>
      <c r="R141" s="31"/>
      <c r="S141" s="31"/>
      <c r="T141" s="37">
        <f t="shared" si="241"/>
        <v>0</v>
      </c>
      <c r="U141" s="31">
        <f t="shared" si="260"/>
        <v>245745</v>
      </c>
      <c r="V141" s="31">
        <f>+R141+N141</f>
        <v>902</v>
      </c>
      <c r="W141" s="31">
        <f t="shared" si="262"/>
        <v>0</v>
      </c>
      <c r="X141" s="42">
        <f t="shared" si="242"/>
        <v>246647</v>
      </c>
      <c r="Y141" s="31"/>
      <c r="Z141" s="31"/>
      <c r="AA141" s="31"/>
      <c r="AB141" s="37">
        <f t="shared" si="278"/>
        <v>0</v>
      </c>
      <c r="AC141" s="31">
        <f t="shared" si="263"/>
        <v>245745</v>
      </c>
      <c r="AD141" s="31">
        <f>+Z141+V141</f>
        <v>902</v>
      </c>
      <c r="AE141" s="31">
        <f t="shared" si="265"/>
        <v>0</v>
      </c>
      <c r="AF141" s="42">
        <f t="shared" si="279"/>
        <v>246647</v>
      </c>
      <c r="AG141" s="31">
        <v>300</v>
      </c>
      <c r="AH141" s="31"/>
      <c r="AI141" s="31"/>
      <c r="AJ141" s="37">
        <f t="shared" si="280"/>
        <v>300</v>
      </c>
      <c r="AK141" s="31">
        <f t="shared" si="266"/>
        <v>246045</v>
      </c>
      <c r="AL141" s="31">
        <f>+AH141+AD141</f>
        <v>902</v>
      </c>
      <c r="AM141" s="31">
        <f t="shared" si="268"/>
        <v>0</v>
      </c>
      <c r="AN141" s="42">
        <f t="shared" si="281"/>
        <v>246947</v>
      </c>
      <c r="AO141" s="31">
        <v>-1000</v>
      </c>
      <c r="AP141" s="31">
        <v>0</v>
      </c>
      <c r="AQ141" s="31">
        <v>0</v>
      </c>
      <c r="AR141" s="37">
        <f t="shared" si="282"/>
        <v>-1000</v>
      </c>
      <c r="AS141" s="31">
        <f t="shared" si="269"/>
        <v>245045</v>
      </c>
      <c r="AT141" s="31">
        <f>+AP141+AL141</f>
        <v>902</v>
      </c>
      <c r="AU141" s="31">
        <f t="shared" si="271"/>
        <v>0</v>
      </c>
      <c r="AV141" s="42">
        <f t="shared" si="283"/>
        <v>245947</v>
      </c>
      <c r="AW141" s="31">
        <f>-905-45-17-796-40-21</f>
        <v>-1824</v>
      </c>
      <c r="AX141" s="31">
        <v>0</v>
      </c>
      <c r="AY141" s="31">
        <v>0</v>
      </c>
      <c r="AZ141" s="37">
        <f t="shared" si="284"/>
        <v>-1824</v>
      </c>
      <c r="BA141" s="31">
        <f t="shared" si="272"/>
        <v>243221</v>
      </c>
      <c r="BB141" s="31">
        <f>+AX141+AT141</f>
        <v>902</v>
      </c>
      <c r="BC141" s="31">
        <f t="shared" si="274"/>
        <v>0</v>
      </c>
      <c r="BD141" s="42">
        <f t="shared" si="285"/>
        <v>244123</v>
      </c>
    </row>
    <row r="142" spans="1:56" ht="17.25" customHeight="1" x14ac:dyDescent="0.2">
      <c r="A142" s="6"/>
      <c r="B142" s="34"/>
      <c r="C142" s="39">
        <v>4</v>
      </c>
      <c r="D142" s="40" t="s">
        <v>14</v>
      </c>
      <c r="E142" s="31">
        <v>0</v>
      </c>
      <c r="F142" s="31">
        <v>0</v>
      </c>
      <c r="G142" s="31">
        <v>0</v>
      </c>
      <c r="H142" s="41">
        <f t="shared" si="275"/>
        <v>0</v>
      </c>
      <c r="I142" s="31"/>
      <c r="J142" s="31"/>
      <c r="K142" s="31"/>
      <c r="L142" s="37">
        <f t="shared" si="276"/>
        <v>0</v>
      </c>
      <c r="M142" s="31">
        <f t="shared" si="259"/>
        <v>0</v>
      </c>
      <c r="N142" s="31">
        <f t="shared" si="259"/>
        <v>0</v>
      </c>
      <c r="O142" s="31">
        <f t="shared" si="259"/>
        <v>0</v>
      </c>
      <c r="P142" s="38">
        <f t="shared" si="277"/>
        <v>0</v>
      </c>
      <c r="Q142" s="31"/>
      <c r="R142" s="31"/>
      <c r="S142" s="31"/>
      <c r="T142" s="37">
        <f t="shared" si="241"/>
        <v>0</v>
      </c>
      <c r="U142" s="31">
        <f t="shared" si="260"/>
        <v>0</v>
      </c>
      <c r="V142" s="31">
        <f t="shared" ref="V142" si="286">+R142+N142</f>
        <v>0</v>
      </c>
      <c r="W142" s="31">
        <f t="shared" si="262"/>
        <v>0</v>
      </c>
      <c r="X142" s="42">
        <f t="shared" si="242"/>
        <v>0</v>
      </c>
      <c r="Y142" s="31"/>
      <c r="Z142" s="31"/>
      <c r="AA142" s="31"/>
      <c r="AB142" s="37">
        <f t="shared" si="278"/>
        <v>0</v>
      </c>
      <c r="AC142" s="31">
        <f t="shared" si="263"/>
        <v>0</v>
      </c>
      <c r="AD142" s="31">
        <f t="shared" ref="AD142" si="287">+Z142+V142</f>
        <v>0</v>
      </c>
      <c r="AE142" s="31">
        <f t="shared" si="265"/>
        <v>0</v>
      </c>
      <c r="AF142" s="42">
        <f t="shared" si="279"/>
        <v>0</v>
      </c>
      <c r="AG142" s="31"/>
      <c r="AH142" s="31"/>
      <c r="AI142" s="31"/>
      <c r="AJ142" s="37">
        <f t="shared" si="280"/>
        <v>0</v>
      </c>
      <c r="AK142" s="31">
        <f t="shared" si="266"/>
        <v>0</v>
      </c>
      <c r="AL142" s="31">
        <f t="shared" ref="AL142" si="288">+AH142+AD142</f>
        <v>0</v>
      </c>
      <c r="AM142" s="31">
        <f t="shared" si="268"/>
        <v>0</v>
      </c>
      <c r="AN142" s="42">
        <f t="shared" si="281"/>
        <v>0</v>
      </c>
      <c r="AO142" s="31">
        <v>0</v>
      </c>
      <c r="AP142" s="31">
        <v>0</v>
      </c>
      <c r="AQ142" s="31">
        <v>0</v>
      </c>
      <c r="AR142" s="37">
        <f t="shared" si="282"/>
        <v>0</v>
      </c>
      <c r="AS142" s="31">
        <f t="shared" si="269"/>
        <v>0</v>
      </c>
      <c r="AT142" s="31">
        <f t="shared" ref="AT142" si="289">+AP142+AL142</f>
        <v>0</v>
      </c>
      <c r="AU142" s="31">
        <f t="shared" si="271"/>
        <v>0</v>
      </c>
      <c r="AV142" s="42">
        <f t="shared" si="283"/>
        <v>0</v>
      </c>
      <c r="AW142" s="31">
        <v>0</v>
      </c>
      <c r="AX142" s="31">
        <v>0</v>
      </c>
      <c r="AY142" s="31">
        <v>0</v>
      </c>
      <c r="AZ142" s="37">
        <f t="shared" si="284"/>
        <v>0</v>
      </c>
      <c r="BA142" s="31">
        <f t="shared" si="272"/>
        <v>0</v>
      </c>
      <c r="BB142" s="31">
        <f t="shared" ref="BB142" si="290">+AX142+AT142</f>
        <v>0</v>
      </c>
      <c r="BC142" s="31">
        <f t="shared" si="274"/>
        <v>0</v>
      </c>
      <c r="BD142" s="42">
        <f t="shared" si="285"/>
        <v>0</v>
      </c>
    </row>
    <row r="143" spans="1:56" ht="17.25" customHeight="1" x14ac:dyDescent="0.2">
      <c r="A143" s="6">
        <v>8</v>
      </c>
      <c r="B143" s="34"/>
      <c r="C143" s="39">
        <v>5</v>
      </c>
      <c r="D143" s="40" t="s">
        <v>15</v>
      </c>
      <c r="E143" s="31">
        <v>0</v>
      </c>
      <c r="F143" s="31">
        <v>0</v>
      </c>
      <c r="G143" s="31">
        <v>0</v>
      </c>
      <c r="H143" s="41">
        <f t="shared" si="275"/>
        <v>0</v>
      </c>
      <c r="I143" s="31">
        <v>0</v>
      </c>
      <c r="J143" s="31">
        <v>0</v>
      </c>
      <c r="K143" s="31">
        <v>0</v>
      </c>
      <c r="L143" s="41">
        <f t="shared" si="276"/>
        <v>0</v>
      </c>
      <c r="M143" s="31">
        <v>0</v>
      </c>
      <c r="N143" s="31">
        <v>0</v>
      </c>
      <c r="O143" s="31">
        <v>0</v>
      </c>
      <c r="P143" s="42">
        <f t="shared" si="277"/>
        <v>0</v>
      </c>
      <c r="Q143" s="31">
        <v>0</v>
      </c>
      <c r="R143" s="31">
        <v>0</v>
      </c>
      <c r="S143" s="31">
        <v>0</v>
      </c>
      <c r="T143" s="41">
        <f t="shared" si="241"/>
        <v>0</v>
      </c>
      <c r="U143" s="31">
        <v>0</v>
      </c>
      <c r="V143" s="31">
        <v>0</v>
      </c>
      <c r="W143" s="31">
        <v>0</v>
      </c>
      <c r="X143" s="42">
        <f t="shared" si="242"/>
        <v>0</v>
      </c>
      <c r="Y143" s="31">
        <v>0</v>
      </c>
      <c r="Z143" s="31">
        <v>0</v>
      </c>
      <c r="AA143" s="31">
        <v>0</v>
      </c>
      <c r="AB143" s="41">
        <f t="shared" si="278"/>
        <v>0</v>
      </c>
      <c r="AC143" s="31">
        <v>0</v>
      </c>
      <c r="AD143" s="31">
        <v>0</v>
      </c>
      <c r="AE143" s="31">
        <v>0</v>
      </c>
      <c r="AF143" s="42">
        <f t="shared" si="279"/>
        <v>0</v>
      </c>
      <c r="AG143" s="31">
        <v>0</v>
      </c>
      <c r="AH143" s="31">
        <v>0</v>
      </c>
      <c r="AI143" s="31">
        <v>0</v>
      </c>
      <c r="AJ143" s="42">
        <f t="shared" si="280"/>
        <v>0</v>
      </c>
      <c r="AK143" s="31">
        <v>0</v>
      </c>
      <c r="AL143" s="31">
        <v>0</v>
      </c>
      <c r="AM143" s="31">
        <v>0</v>
      </c>
      <c r="AN143" s="42">
        <f t="shared" si="281"/>
        <v>0</v>
      </c>
      <c r="AO143" s="31">
        <v>0</v>
      </c>
      <c r="AP143" s="31">
        <v>0</v>
      </c>
      <c r="AQ143" s="31">
        <v>0</v>
      </c>
      <c r="AR143" s="42">
        <f t="shared" si="282"/>
        <v>0</v>
      </c>
      <c r="AS143" s="31">
        <v>0</v>
      </c>
      <c r="AT143" s="31">
        <v>0</v>
      </c>
      <c r="AU143" s="31">
        <v>0</v>
      </c>
      <c r="AV143" s="42">
        <f t="shared" si="283"/>
        <v>0</v>
      </c>
      <c r="AW143" s="31">
        <v>0</v>
      </c>
      <c r="AX143" s="31">
        <v>0</v>
      </c>
      <c r="AY143" s="31">
        <v>0</v>
      </c>
      <c r="AZ143" s="42">
        <f t="shared" si="284"/>
        <v>0</v>
      </c>
      <c r="BA143" s="31">
        <v>0</v>
      </c>
      <c r="BB143" s="31">
        <v>0</v>
      </c>
      <c r="BC143" s="31">
        <v>0</v>
      </c>
      <c r="BD143" s="42">
        <f t="shared" si="285"/>
        <v>0</v>
      </c>
    </row>
    <row r="144" spans="1:56" ht="17.25" customHeight="1" x14ac:dyDescent="0.2">
      <c r="A144" s="6" t="s">
        <v>97</v>
      </c>
      <c r="B144" s="28"/>
      <c r="C144" s="29">
        <v>6</v>
      </c>
      <c r="D144" s="30" t="s">
        <v>17</v>
      </c>
      <c r="E144" s="31">
        <v>0</v>
      </c>
      <c r="F144" s="31">
        <v>0</v>
      </c>
      <c r="G144" s="31">
        <v>0</v>
      </c>
      <c r="H144" s="102">
        <f t="shared" si="275"/>
        <v>0</v>
      </c>
      <c r="I144" s="31">
        <v>0</v>
      </c>
      <c r="J144" s="31">
        <v>0</v>
      </c>
      <c r="K144" s="31">
        <v>0</v>
      </c>
      <c r="L144" s="31">
        <f t="shared" si="276"/>
        <v>0</v>
      </c>
      <c r="M144" s="31">
        <v>0</v>
      </c>
      <c r="N144" s="31">
        <v>0</v>
      </c>
      <c r="O144" s="31">
        <v>0</v>
      </c>
      <c r="P144" s="32">
        <f t="shared" si="277"/>
        <v>0</v>
      </c>
      <c r="Q144" s="31">
        <v>0</v>
      </c>
      <c r="R144" s="31">
        <v>0</v>
      </c>
      <c r="S144" s="31">
        <v>0</v>
      </c>
      <c r="T144" s="31">
        <f t="shared" si="241"/>
        <v>0</v>
      </c>
      <c r="U144" s="31">
        <v>0</v>
      </c>
      <c r="V144" s="31">
        <v>0</v>
      </c>
      <c r="W144" s="31">
        <v>0</v>
      </c>
      <c r="X144" s="103">
        <f t="shared" si="242"/>
        <v>0</v>
      </c>
      <c r="Y144" s="31">
        <v>0</v>
      </c>
      <c r="Z144" s="31">
        <v>0</v>
      </c>
      <c r="AA144" s="31">
        <v>0</v>
      </c>
      <c r="AB144" s="31">
        <f t="shared" si="278"/>
        <v>0</v>
      </c>
      <c r="AC144" s="31">
        <v>0</v>
      </c>
      <c r="AD144" s="31">
        <v>0</v>
      </c>
      <c r="AE144" s="31">
        <v>0</v>
      </c>
      <c r="AF144" s="103">
        <f t="shared" si="279"/>
        <v>0</v>
      </c>
      <c r="AG144" s="31">
        <v>0</v>
      </c>
      <c r="AH144" s="31">
        <v>0</v>
      </c>
      <c r="AI144" s="31">
        <v>0</v>
      </c>
      <c r="AJ144" s="31">
        <f t="shared" si="280"/>
        <v>0</v>
      </c>
      <c r="AK144" s="31">
        <v>0</v>
      </c>
      <c r="AL144" s="31">
        <v>0</v>
      </c>
      <c r="AM144" s="31">
        <v>0</v>
      </c>
      <c r="AN144" s="103">
        <f t="shared" si="281"/>
        <v>0</v>
      </c>
      <c r="AO144" s="31">
        <v>0</v>
      </c>
      <c r="AP144" s="31">
        <v>0</v>
      </c>
      <c r="AQ144" s="31">
        <v>0</v>
      </c>
      <c r="AR144" s="31">
        <f t="shared" si="282"/>
        <v>0</v>
      </c>
      <c r="AS144" s="31">
        <v>0</v>
      </c>
      <c r="AT144" s="31">
        <v>0</v>
      </c>
      <c r="AU144" s="31">
        <v>0</v>
      </c>
      <c r="AV144" s="103">
        <f t="shared" si="283"/>
        <v>0</v>
      </c>
      <c r="AW144" s="31">
        <v>0</v>
      </c>
      <c r="AX144" s="31">
        <v>0</v>
      </c>
      <c r="AY144" s="31">
        <v>0</v>
      </c>
      <c r="AZ144" s="31">
        <f t="shared" si="284"/>
        <v>0</v>
      </c>
      <c r="BA144" s="31">
        <v>0</v>
      </c>
      <c r="BB144" s="31">
        <v>0</v>
      </c>
      <c r="BC144" s="31">
        <v>0</v>
      </c>
      <c r="BD144" s="103">
        <f t="shared" si="285"/>
        <v>0</v>
      </c>
    </row>
    <row r="145" spans="1:56" ht="17.25" customHeight="1" x14ac:dyDescent="0.2">
      <c r="A145" s="6" t="s">
        <v>98</v>
      </c>
      <c r="B145" s="34"/>
      <c r="C145" s="39">
        <v>7</v>
      </c>
      <c r="D145" s="40" t="s">
        <v>19</v>
      </c>
      <c r="E145" s="37">
        <v>0</v>
      </c>
      <c r="F145" s="37">
        <v>0</v>
      </c>
      <c r="G145" s="37">
        <v>0</v>
      </c>
      <c r="H145" s="41">
        <f t="shared" si="275"/>
        <v>0</v>
      </c>
      <c r="I145" s="37">
        <v>0</v>
      </c>
      <c r="J145" s="37">
        <v>0</v>
      </c>
      <c r="K145" s="37">
        <v>0</v>
      </c>
      <c r="L145" s="37">
        <f t="shared" si="276"/>
        <v>0</v>
      </c>
      <c r="M145" s="37">
        <v>0</v>
      </c>
      <c r="N145" s="37">
        <v>0</v>
      </c>
      <c r="O145" s="37">
        <v>0</v>
      </c>
      <c r="P145" s="37">
        <f t="shared" si="277"/>
        <v>0</v>
      </c>
      <c r="Q145" s="37">
        <v>0</v>
      </c>
      <c r="R145" s="37">
        <v>0</v>
      </c>
      <c r="S145" s="37">
        <v>0</v>
      </c>
      <c r="T145" s="37">
        <f t="shared" si="241"/>
        <v>0</v>
      </c>
      <c r="U145" s="37">
        <v>0</v>
      </c>
      <c r="V145" s="37">
        <v>0</v>
      </c>
      <c r="W145" s="37">
        <v>0</v>
      </c>
      <c r="X145" s="41">
        <f t="shared" si="242"/>
        <v>0</v>
      </c>
      <c r="Y145" s="37">
        <v>0</v>
      </c>
      <c r="Z145" s="37">
        <v>0</v>
      </c>
      <c r="AA145" s="37">
        <v>0</v>
      </c>
      <c r="AB145" s="37">
        <f t="shared" si="278"/>
        <v>0</v>
      </c>
      <c r="AC145" s="37">
        <v>0</v>
      </c>
      <c r="AD145" s="37">
        <v>0</v>
      </c>
      <c r="AE145" s="37">
        <v>0</v>
      </c>
      <c r="AF145" s="41">
        <f t="shared" si="279"/>
        <v>0</v>
      </c>
      <c r="AG145" s="37">
        <v>0</v>
      </c>
      <c r="AH145" s="37">
        <v>0</v>
      </c>
      <c r="AI145" s="37">
        <v>0</v>
      </c>
      <c r="AJ145" s="37">
        <f t="shared" si="280"/>
        <v>0</v>
      </c>
      <c r="AK145" s="37">
        <v>0</v>
      </c>
      <c r="AL145" s="37">
        <v>0</v>
      </c>
      <c r="AM145" s="37">
        <v>0</v>
      </c>
      <c r="AN145" s="41">
        <f t="shared" si="281"/>
        <v>0</v>
      </c>
      <c r="AO145" s="37">
        <v>0</v>
      </c>
      <c r="AP145" s="37">
        <v>0</v>
      </c>
      <c r="AQ145" s="37">
        <v>0</v>
      </c>
      <c r="AR145" s="37">
        <f t="shared" si="282"/>
        <v>0</v>
      </c>
      <c r="AS145" s="37">
        <v>0</v>
      </c>
      <c r="AT145" s="37">
        <v>0</v>
      </c>
      <c r="AU145" s="37">
        <v>0</v>
      </c>
      <c r="AV145" s="41">
        <f t="shared" si="283"/>
        <v>0</v>
      </c>
      <c r="AW145" s="37">
        <v>0</v>
      </c>
      <c r="AX145" s="37">
        <v>0</v>
      </c>
      <c r="AY145" s="37">
        <v>0</v>
      </c>
      <c r="AZ145" s="37">
        <f t="shared" si="284"/>
        <v>0</v>
      </c>
      <c r="BA145" s="37">
        <v>0</v>
      </c>
      <c r="BB145" s="37">
        <v>0</v>
      </c>
      <c r="BC145" s="37">
        <v>0</v>
      </c>
      <c r="BD145" s="41">
        <f t="shared" si="285"/>
        <v>0</v>
      </c>
    </row>
    <row r="146" spans="1:56" ht="17.25" customHeight="1" x14ac:dyDescent="0.2">
      <c r="A146" s="6" t="s">
        <v>99</v>
      </c>
      <c r="B146" s="34"/>
      <c r="C146" s="39">
        <v>8</v>
      </c>
      <c r="D146" s="40" t="s">
        <v>20</v>
      </c>
      <c r="E146" s="31">
        <v>0</v>
      </c>
      <c r="F146" s="31">
        <v>0</v>
      </c>
      <c r="G146" s="31">
        <v>0</v>
      </c>
      <c r="H146" s="41">
        <f t="shared" si="275"/>
        <v>0</v>
      </c>
      <c r="I146" s="31">
        <v>0</v>
      </c>
      <c r="J146" s="31">
        <v>0</v>
      </c>
      <c r="K146" s="31">
        <v>0</v>
      </c>
      <c r="L146" s="37">
        <f t="shared" si="276"/>
        <v>0</v>
      </c>
      <c r="M146" s="31">
        <f t="shared" ref="M146:O151" si="291">+I146+E146</f>
        <v>0</v>
      </c>
      <c r="N146" s="31">
        <f t="shared" si="291"/>
        <v>0</v>
      </c>
      <c r="O146" s="31">
        <f t="shared" si="291"/>
        <v>0</v>
      </c>
      <c r="P146" s="37">
        <f t="shared" si="277"/>
        <v>0</v>
      </c>
      <c r="Q146" s="31">
        <v>0</v>
      </c>
      <c r="R146" s="31">
        <v>0</v>
      </c>
      <c r="S146" s="31">
        <v>0</v>
      </c>
      <c r="T146" s="37">
        <f t="shared" si="241"/>
        <v>0</v>
      </c>
      <c r="U146" s="31">
        <f t="shared" ref="U146:U151" si="292">+Q146+M146</f>
        <v>0</v>
      </c>
      <c r="V146" s="31">
        <f t="shared" ref="V146:V151" si="293">+R146+N146</f>
        <v>0</v>
      </c>
      <c r="W146" s="31">
        <f t="shared" ref="W146:W151" si="294">+S146+O146</f>
        <v>0</v>
      </c>
      <c r="X146" s="41">
        <f t="shared" si="242"/>
        <v>0</v>
      </c>
      <c r="Y146" s="31">
        <v>0</v>
      </c>
      <c r="Z146" s="31">
        <v>0</v>
      </c>
      <c r="AA146" s="31">
        <v>0</v>
      </c>
      <c r="AB146" s="37">
        <f t="shared" si="278"/>
        <v>0</v>
      </c>
      <c r="AC146" s="31">
        <f t="shared" ref="AC146:AC151" si="295">+Y146+U146</f>
        <v>0</v>
      </c>
      <c r="AD146" s="31">
        <f t="shared" ref="AD146:AD151" si="296">+Z146+V146</f>
        <v>0</v>
      </c>
      <c r="AE146" s="31">
        <f t="shared" ref="AE146:AE151" si="297">+AA146+W146</f>
        <v>0</v>
      </c>
      <c r="AF146" s="41">
        <f t="shared" si="279"/>
        <v>0</v>
      </c>
      <c r="AG146" s="31">
        <v>0</v>
      </c>
      <c r="AH146" s="31">
        <v>0</v>
      </c>
      <c r="AI146" s="31">
        <v>0</v>
      </c>
      <c r="AJ146" s="37">
        <f t="shared" si="280"/>
        <v>0</v>
      </c>
      <c r="AK146" s="31">
        <f t="shared" ref="AK146:AK151" si="298">+AG146+AC146</f>
        <v>0</v>
      </c>
      <c r="AL146" s="31">
        <f t="shared" ref="AL146:AL151" si="299">+AH146+AD146</f>
        <v>0</v>
      </c>
      <c r="AM146" s="31">
        <f t="shared" ref="AM146:AM151" si="300">+AI146+AE146</f>
        <v>0</v>
      </c>
      <c r="AN146" s="41">
        <f t="shared" si="281"/>
        <v>0</v>
      </c>
      <c r="AO146" s="31">
        <v>0</v>
      </c>
      <c r="AP146" s="31">
        <v>0</v>
      </c>
      <c r="AQ146" s="31">
        <v>0</v>
      </c>
      <c r="AR146" s="37">
        <f t="shared" si="282"/>
        <v>0</v>
      </c>
      <c r="AS146" s="31">
        <f t="shared" ref="AS146:AS151" si="301">+AO146+AK146</f>
        <v>0</v>
      </c>
      <c r="AT146" s="31">
        <f t="shared" ref="AT146:AT151" si="302">+AP146+AL146</f>
        <v>0</v>
      </c>
      <c r="AU146" s="31">
        <f t="shared" ref="AU146:AU151" si="303">+AQ146+AM146</f>
        <v>0</v>
      </c>
      <c r="AV146" s="41">
        <f t="shared" si="283"/>
        <v>0</v>
      </c>
      <c r="AW146" s="31">
        <v>0</v>
      </c>
      <c r="AX146" s="31">
        <v>0</v>
      </c>
      <c r="AY146" s="31">
        <v>0</v>
      </c>
      <c r="AZ146" s="37">
        <f t="shared" si="284"/>
        <v>0</v>
      </c>
      <c r="BA146" s="31">
        <f t="shared" ref="BA146:BA151" si="304">+AW146+AS146</f>
        <v>0</v>
      </c>
      <c r="BB146" s="31">
        <f t="shared" ref="BB146:BB151" si="305">+AX146+AT146</f>
        <v>0</v>
      </c>
      <c r="BC146" s="31">
        <f t="shared" ref="BC146:BC151" si="306">+AY146+AU146</f>
        <v>0</v>
      </c>
      <c r="BD146" s="41">
        <f t="shared" si="285"/>
        <v>0</v>
      </c>
    </row>
    <row r="147" spans="1:56" ht="17.25" customHeight="1" x14ac:dyDescent="0.2">
      <c r="A147" s="22"/>
      <c r="B147" s="23">
        <v>16</v>
      </c>
      <c r="C147" s="24" t="s">
        <v>37</v>
      </c>
      <c r="D147" s="25"/>
      <c r="E147" s="68">
        <f>SUM(E148:E155)</f>
        <v>766797</v>
      </c>
      <c r="F147" s="68">
        <f>SUM(F148:F155)</f>
        <v>0</v>
      </c>
      <c r="G147" s="68">
        <f>SUM(G148:G155)</f>
        <v>0</v>
      </c>
      <c r="H147" s="26">
        <f t="shared" si="275"/>
        <v>766797</v>
      </c>
      <c r="I147" s="68">
        <f>SUM(I148:I155)</f>
        <v>0</v>
      </c>
      <c r="J147" s="68">
        <f>SUM(J148:J155)</f>
        <v>0</v>
      </c>
      <c r="K147" s="68">
        <f>SUM(K148:K155)</f>
        <v>0</v>
      </c>
      <c r="L147" s="68">
        <f t="shared" si="276"/>
        <v>0</v>
      </c>
      <c r="M147" s="26">
        <f t="shared" si="291"/>
        <v>766797</v>
      </c>
      <c r="N147" s="26">
        <f t="shared" si="291"/>
        <v>0</v>
      </c>
      <c r="O147" s="26">
        <f t="shared" si="291"/>
        <v>0</v>
      </c>
      <c r="P147" s="69">
        <f t="shared" si="277"/>
        <v>766797</v>
      </c>
      <c r="Q147" s="68">
        <f>SUM(Q148:Q155)</f>
        <v>147405</v>
      </c>
      <c r="R147" s="68">
        <f>SUM(R148:R155)</f>
        <v>0</v>
      </c>
      <c r="S147" s="68">
        <f>SUM(S148:S155)</f>
        <v>0</v>
      </c>
      <c r="T147" s="68">
        <f t="shared" si="241"/>
        <v>147405</v>
      </c>
      <c r="U147" s="26">
        <f t="shared" si="292"/>
        <v>914202</v>
      </c>
      <c r="V147" s="26">
        <f t="shared" si="293"/>
        <v>0</v>
      </c>
      <c r="W147" s="26">
        <f t="shared" si="294"/>
        <v>0</v>
      </c>
      <c r="X147" s="27">
        <f t="shared" si="242"/>
        <v>914202</v>
      </c>
      <c r="Y147" s="68">
        <f>SUM(Y148:Y155)</f>
        <v>0</v>
      </c>
      <c r="Z147" s="68">
        <f>SUM(Z148:Z155)</f>
        <v>0</v>
      </c>
      <c r="AA147" s="68">
        <f>SUM(AA148:AA155)</f>
        <v>0</v>
      </c>
      <c r="AB147" s="68">
        <f t="shared" si="278"/>
        <v>0</v>
      </c>
      <c r="AC147" s="26">
        <f t="shared" si="295"/>
        <v>914202</v>
      </c>
      <c r="AD147" s="26">
        <f t="shared" si="296"/>
        <v>0</v>
      </c>
      <c r="AE147" s="26">
        <f t="shared" si="297"/>
        <v>0</v>
      </c>
      <c r="AF147" s="27">
        <f t="shared" si="279"/>
        <v>914202</v>
      </c>
      <c r="AG147" s="68">
        <f>SUM(AG148:AG155)</f>
        <v>500</v>
      </c>
      <c r="AH147" s="68">
        <f>SUM(AH148:AH155)</f>
        <v>0</v>
      </c>
      <c r="AI147" s="68">
        <f>SUM(AI148:AI155)</f>
        <v>0</v>
      </c>
      <c r="AJ147" s="68">
        <f t="shared" si="280"/>
        <v>500</v>
      </c>
      <c r="AK147" s="26">
        <f t="shared" si="298"/>
        <v>914702</v>
      </c>
      <c r="AL147" s="26">
        <f t="shared" si="299"/>
        <v>0</v>
      </c>
      <c r="AM147" s="26">
        <f t="shared" si="300"/>
        <v>0</v>
      </c>
      <c r="AN147" s="27">
        <f t="shared" si="281"/>
        <v>914702</v>
      </c>
      <c r="AO147" s="68">
        <f>SUM(AO148:AO155)</f>
        <v>0</v>
      </c>
      <c r="AP147" s="68">
        <f>SUM(AP148:AP155)</f>
        <v>0</v>
      </c>
      <c r="AQ147" s="68">
        <f>SUM(AQ148:AQ155)</f>
        <v>0</v>
      </c>
      <c r="AR147" s="68">
        <f t="shared" si="282"/>
        <v>0</v>
      </c>
      <c r="AS147" s="26">
        <f t="shared" si="301"/>
        <v>914702</v>
      </c>
      <c r="AT147" s="26">
        <f t="shared" si="302"/>
        <v>0</v>
      </c>
      <c r="AU147" s="26">
        <f t="shared" si="303"/>
        <v>0</v>
      </c>
      <c r="AV147" s="27">
        <f t="shared" si="283"/>
        <v>914702</v>
      </c>
      <c r="AW147" s="68">
        <f>SUM(AW148:AW155)</f>
        <v>0</v>
      </c>
      <c r="AX147" s="68">
        <f>SUM(AX148:AX155)</f>
        <v>0</v>
      </c>
      <c r="AY147" s="68">
        <f>SUM(AY148:AY155)</f>
        <v>0</v>
      </c>
      <c r="AZ147" s="68">
        <f t="shared" si="284"/>
        <v>0</v>
      </c>
      <c r="BA147" s="26">
        <f t="shared" si="304"/>
        <v>914702</v>
      </c>
      <c r="BB147" s="26">
        <f t="shared" si="305"/>
        <v>0</v>
      </c>
      <c r="BC147" s="26">
        <f t="shared" si="306"/>
        <v>0</v>
      </c>
      <c r="BD147" s="27">
        <f t="shared" si="285"/>
        <v>914702</v>
      </c>
    </row>
    <row r="148" spans="1:56" ht="17.25" customHeight="1" x14ac:dyDescent="0.2">
      <c r="A148" s="22"/>
      <c r="B148" s="28"/>
      <c r="C148" s="29">
        <v>1</v>
      </c>
      <c r="D148" s="30" t="s">
        <v>11</v>
      </c>
      <c r="E148" s="31">
        <v>0</v>
      </c>
      <c r="F148" s="31">
        <v>0</v>
      </c>
      <c r="G148" s="31">
        <v>0</v>
      </c>
      <c r="H148" s="102">
        <f t="shared" si="275"/>
        <v>0</v>
      </c>
      <c r="I148" s="31"/>
      <c r="J148" s="31"/>
      <c r="K148" s="31"/>
      <c r="L148" s="31">
        <f t="shared" si="276"/>
        <v>0</v>
      </c>
      <c r="M148" s="31">
        <f t="shared" si="291"/>
        <v>0</v>
      </c>
      <c r="N148" s="31">
        <f t="shared" si="291"/>
        <v>0</v>
      </c>
      <c r="O148" s="31">
        <f t="shared" si="291"/>
        <v>0</v>
      </c>
      <c r="P148" s="32">
        <f t="shared" si="277"/>
        <v>0</v>
      </c>
      <c r="Q148" s="31"/>
      <c r="R148" s="31"/>
      <c r="S148" s="31"/>
      <c r="T148" s="31">
        <f t="shared" si="241"/>
        <v>0</v>
      </c>
      <c r="U148" s="31">
        <f t="shared" si="292"/>
        <v>0</v>
      </c>
      <c r="V148" s="31">
        <f t="shared" si="293"/>
        <v>0</v>
      </c>
      <c r="W148" s="31">
        <f t="shared" si="294"/>
        <v>0</v>
      </c>
      <c r="X148" s="103">
        <f t="shared" si="242"/>
        <v>0</v>
      </c>
      <c r="Y148" s="31"/>
      <c r="Z148" s="31"/>
      <c r="AA148" s="31"/>
      <c r="AB148" s="31">
        <f t="shared" si="278"/>
        <v>0</v>
      </c>
      <c r="AC148" s="31">
        <f t="shared" si="295"/>
        <v>0</v>
      </c>
      <c r="AD148" s="31">
        <f t="shared" si="296"/>
        <v>0</v>
      </c>
      <c r="AE148" s="31">
        <f t="shared" si="297"/>
        <v>0</v>
      </c>
      <c r="AF148" s="103">
        <f t="shared" si="279"/>
        <v>0</v>
      </c>
      <c r="AG148" s="31"/>
      <c r="AH148" s="31"/>
      <c r="AI148" s="31"/>
      <c r="AJ148" s="31">
        <f t="shared" si="280"/>
        <v>0</v>
      </c>
      <c r="AK148" s="31">
        <f t="shared" si="298"/>
        <v>0</v>
      </c>
      <c r="AL148" s="31">
        <f t="shared" si="299"/>
        <v>0</v>
      </c>
      <c r="AM148" s="31">
        <f t="shared" si="300"/>
        <v>0</v>
      </c>
      <c r="AN148" s="103">
        <f t="shared" si="281"/>
        <v>0</v>
      </c>
      <c r="AO148" s="31">
        <v>0</v>
      </c>
      <c r="AP148" s="31">
        <v>0</v>
      </c>
      <c r="AQ148" s="31">
        <v>0</v>
      </c>
      <c r="AR148" s="31">
        <f t="shared" si="282"/>
        <v>0</v>
      </c>
      <c r="AS148" s="31">
        <f t="shared" si="301"/>
        <v>0</v>
      </c>
      <c r="AT148" s="31">
        <f t="shared" si="302"/>
        <v>0</v>
      </c>
      <c r="AU148" s="31">
        <f t="shared" si="303"/>
        <v>0</v>
      </c>
      <c r="AV148" s="103">
        <f t="shared" si="283"/>
        <v>0</v>
      </c>
      <c r="AW148" s="31">
        <v>0</v>
      </c>
      <c r="AX148" s="31">
        <v>0</v>
      </c>
      <c r="AY148" s="31">
        <v>0</v>
      </c>
      <c r="AZ148" s="31">
        <f t="shared" si="284"/>
        <v>0</v>
      </c>
      <c r="BA148" s="31">
        <f t="shared" si="304"/>
        <v>0</v>
      </c>
      <c r="BB148" s="31">
        <f t="shared" si="305"/>
        <v>0</v>
      </c>
      <c r="BC148" s="31">
        <f t="shared" si="306"/>
        <v>0</v>
      </c>
      <c r="BD148" s="103">
        <f t="shared" si="285"/>
        <v>0</v>
      </c>
    </row>
    <row r="149" spans="1:56" ht="30" x14ac:dyDescent="0.2">
      <c r="A149" s="22"/>
      <c r="B149" s="34"/>
      <c r="C149" s="35">
        <v>2</v>
      </c>
      <c r="D149" s="36" t="s">
        <v>12</v>
      </c>
      <c r="E149" s="31">
        <v>0</v>
      </c>
      <c r="F149" s="31">
        <v>0</v>
      </c>
      <c r="G149" s="31">
        <v>0</v>
      </c>
      <c r="H149" s="41">
        <f t="shared" si="275"/>
        <v>0</v>
      </c>
      <c r="I149" s="31"/>
      <c r="J149" s="31"/>
      <c r="K149" s="31"/>
      <c r="L149" s="37">
        <f t="shared" si="276"/>
        <v>0</v>
      </c>
      <c r="M149" s="31">
        <f t="shared" si="291"/>
        <v>0</v>
      </c>
      <c r="N149" s="31">
        <f t="shared" si="291"/>
        <v>0</v>
      </c>
      <c r="O149" s="31">
        <f t="shared" si="291"/>
        <v>0</v>
      </c>
      <c r="P149" s="38">
        <f t="shared" si="277"/>
        <v>0</v>
      </c>
      <c r="Q149" s="31"/>
      <c r="R149" s="31"/>
      <c r="S149" s="31"/>
      <c r="T149" s="37">
        <f t="shared" si="241"/>
        <v>0</v>
      </c>
      <c r="U149" s="31">
        <f t="shared" si="292"/>
        <v>0</v>
      </c>
      <c r="V149" s="31">
        <f t="shared" si="293"/>
        <v>0</v>
      </c>
      <c r="W149" s="31">
        <f t="shared" si="294"/>
        <v>0</v>
      </c>
      <c r="X149" s="42">
        <f t="shared" si="242"/>
        <v>0</v>
      </c>
      <c r="Y149" s="31"/>
      <c r="Z149" s="31"/>
      <c r="AA149" s="31"/>
      <c r="AB149" s="37">
        <f t="shared" si="278"/>
        <v>0</v>
      </c>
      <c r="AC149" s="31">
        <f t="shared" si="295"/>
        <v>0</v>
      </c>
      <c r="AD149" s="31">
        <f t="shared" si="296"/>
        <v>0</v>
      </c>
      <c r="AE149" s="31">
        <f t="shared" si="297"/>
        <v>0</v>
      </c>
      <c r="AF149" s="42">
        <f t="shared" si="279"/>
        <v>0</v>
      </c>
      <c r="AG149" s="31"/>
      <c r="AH149" s="31"/>
      <c r="AI149" s="31"/>
      <c r="AJ149" s="37">
        <f t="shared" si="280"/>
        <v>0</v>
      </c>
      <c r="AK149" s="31">
        <f t="shared" si="298"/>
        <v>0</v>
      </c>
      <c r="AL149" s="31">
        <f t="shared" si="299"/>
        <v>0</v>
      </c>
      <c r="AM149" s="31">
        <f t="shared" si="300"/>
        <v>0</v>
      </c>
      <c r="AN149" s="42">
        <f t="shared" si="281"/>
        <v>0</v>
      </c>
      <c r="AO149" s="31">
        <v>0</v>
      </c>
      <c r="AP149" s="31">
        <v>0</v>
      </c>
      <c r="AQ149" s="31">
        <v>0</v>
      </c>
      <c r="AR149" s="37">
        <f t="shared" si="282"/>
        <v>0</v>
      </c>
      <c r="AS149" s="31">
        <f t="shared" si="301"/>
        <v>0</v>
      </c>
      <c r="AT149" s="31">
        <f t="shared" si="302"/>
        <v>0</v>
      </c>
      <c r="AU149" s="31">
        <f t="shared" si="303"/>
        <v>0</v>
      </c>
      <c r="AV149" s="42">
        <f t="shared" si="283"/>
        <v>0</v>
      </c>
      <c r="AW149" s="31">
        <v>0</v>
      </c>
      <c r="AX149" s="31">
        <v>0</v>
      </c>
      <c r="AY149" s="31">
        <v>0</v>
      </c>
      <c r="AZ149" s="37">
        <f t="shared" si="284"/>
        <v>0</v>
      </c>
      <c r="BA149" s="31">
        <f t="shared" si="304"/>
        <v>0</v>
      </c>
      <c r="BB149" s="31">
        <f t="shared" si="305"/>
        <v>0</v>
      </c>
      <c r="BC149" s="31">
        <f t="shared" si="306"/>
        <v>0</v>
      </c>
      <c r="BD149" s="42">
        <f t="shared" si="285"/>
        <v>0</v>
      </c>
    </row>
    <row r="150" spans="1:56" ht="17.25" customHeight="1" x14ac:dyDescent="0.2">
      <c r="A150" s="6"/>
      <c r="B150" s="34"/>
      <c r="C150" s="39">
        <v>3</v>
      </c>
      <c r="D150" s="40" t="s">
        <v>13</v>
      </c>
      <c r="E150" s="31">
        <v>0</v>
      </c>
      <c r="F150" s="31">
        <v>0</v>
      </c>
      <c r="G150" s="31">
        <v>0</v>
      </c>
      <c r="H150" s="41">
        <f t="shared" si="275"/>
        <v>0</v>
      </c>
      <c r="I150" s="31"/>
      <c r="J150" s="31"/>
      <c r="K150" s="31"/>
      <c r="L150" s="37">
        <f t="shared" si="276"/>
        <v>0</v>
      </c>
      <c r="M150" s="31">
        <f t="shared" si="291"/>
        <v>0</v>
      </c>
      <c r="N150" s="31">
        <f t="shared" si="291"/>
        <v>0</v>
      </c>
      <c r="O150" s="31">
        <f t="shared" si="291"/>
        <v>0</v>
      </c>
      <c r="P150" s="38">
        <f t="shared" si="277"/>
        <v>0</v>
      </c>
      <c r="Q150" s="31"/>
      <c r="R150" s="31"/>
      <c r="S150" s="31"/>
      <c r="T150" s="37">
        <f t="shared" si="241"/>
        <v>0</v>
      </c>
      <c r="U150" s="31">
        <f t="shared" si="292"/>
        <v>0</v>
      </c>
      <c r="V150" s="31">
        <f t="shared" si="293"/>
        <v>0</v>
      </c>
      <c r="W150" s="31">
        <f t="shared" si="294"/>
        <v>0</v>
      </c>
      <c r="X150" s="42">
        <f t="shared" si="242"/>
        <v>0</v>
      </c>
      <c r="Y150" s="31"/>
      <c r="Z150" s="31"/>
      <c r="AA150" s="31"/>
      <c r="AB150" s="37">
        <f t="shared" si="278"/>
        <v>0</v>
      </c>
      <c r="AC150" s="31">
        <f t="shared" si="295"/>
        <v>0</v>
      </c>
      <c r="AD150" s="31">
        <f t="shared" si="296"/>
        <v>0</v>
      </c>
      <c r="AE150" s="31">
        <f t="shared" si="297"/>
        <v>0</v>
      </c>
      <c r="AF150" s="42">
        <f t="shared" si="279"/>
        <v>0</v>
      </c>
      <c r="AG150" s="31">
        <v>500</v>
      </c>
      <c r="AH150" s="31"/>
      <c r="AI150" s="31"/>
      <c r="AJ150" s="37">
        <f t="shared" si="280"/>
        <v>500</v>
      </c>
      <c r="AK150" s="31">
        <f t="shared" si="298"/>
        <v>500</v>
      </c>
      <c r="AL150" s="31">
        <f t="shared" si="299"/>
        <v>0</v>
      </c>
      <c r="AM150" s="31">
        <f t="shared" si="300"/>
        <v>0</v>
      </c>
      <c r="AN150" s="42">
        <f t="shared" si="281"/>
        <v>500</v>
      </c>
      <c r="AO150" s="31">
        <v>0</v>
      </c>
      <c r="AP150" s="31">
        <v>0</v>
      </c>
      <c r="AQ150" s="31">
        <v>0</v>
      </c>
      <c r="AR150" s="37">
        <f t="shared" si="282"/>
        <v>0</v>
      </c>
      <c r="AS150" s="31">
        <f t="shared" si="301"/>
        <v>500</v>
      </c>
      <c r="AT150" s="31">
        <f t="shared" si="302"/>
        <v>0</v>
      </c>
      <c r="AU150" s="31">
        <f t="shared" si="303"/>
        <v>0</v>
      </c>
      <c r="AV150" s="42">
        <f t="shared" si="283"/>
        <v>500</v>
      </c>
      <c r="AW150" s="31">
        <v>0</v>
      </c>
      <c r="AX150" s="31">
        <v>0</v>
      </c>
      <c r="AY150" s="31">
        <v>0</v>
      </c>
      <c r="AZ150" s="37">
        <f t="shared" si="284"/>
        <v>0</v>
      </c>
      <c r="BA150" s="31">
        <f t="shared" si="304"/>
        <v>500</v>
      </c>
      <c r="BB150" s="31">
        <f t="shared" si="305"/>
        <v>0</v>
      </c>
      <c r="BC150" s="31">
        <f t="shared" si="306"/>
        <v>0</v>
      </c>
      <c r="BD150" s="42">
        <f t="shared" si="285"/>
        <v>500</v>
      </c>
    </row>
    <row r="151" spans="1:56" ht="17.25" customHeight="1" x14ac:dyDescent="0.2">
      <c r="A151" s="6"/>
      <c r="B151" s="34"/>
      <c r="C151" s="39">
        <v>4</v>
      </c>
      <c r="D151" s="40" t="s">
        <v>14</v>
      </c>
      <c r="E151" s="31">
        <v>0</v>
      </c>
      <c r="F151" s="31">
        <v>0</v>
      </c>
      <c r="G151" s="31">
        <v>0</v>
      </c>
      <c r="H151" s="41">
        <f t="shared" si="275"/>
        <v>0</v>
      </c>
      <c r="I151" s="31">
        <v>0</v>
      </c>
      <c r="J151" s="31">
        <v>0</v>
      </c>
      <c r="K151" s="31">
        <v>0</v>
      </c>
      <c r="L151" s="37">
        <f t="shared" si="276"/>
        <v>0</v>
      </c>
      <c r="M151" s="31">
        <f t="shared" si="291"/>
        <v>0</v>
      </c>
      <c r="N151" s="31">
        <f t="shared" si="291"/>
        <v>0</v>
      </c>
      <c r="O151" s="31">
        <f t="shared" si="291"/>
        <v>0</v>
      </c>
      <c r="P151" s="38">
        <f t="shared" si="277"/>
        <v>0</v>
      </c>
      <c r="Q151" s="31">
        <v>0</v>
      </c>
      <c r="R151" s="31">
        <v>0</v>
      </c>
      <c r="S151" s="31">
        <v>0</v>
      </c>
      <c r="T151" s="37">
        <f t="shared" si="241"/>
        <v>0</v>
      </c>
      <c r="U151" s="31">
        <f t="shared" si="292"/>
        <v>0</v>
      </c>
      <c r="V151" s="31">
        <f t="shared" si="293"/>
        <v>0</v>
      </c>
      <c r="W151" s="31">
        <f t="shared" si="294"/>
        <v>0</v>
      </c>
      <c r="X151" s="42">
        <f t="shared" si="242"/>
        <v>0</v>
      </c>
      <c r="Y151" s="31">
        <v>0</v>
      </c>
      <c r="Z151" s="31">
        <v>0</v>
      </c>
      <c r="AA151" s="31">
        <v>0</v>
      </c>
      <c r="AB151" s="37">
        <f t="shared" si="278"/>
        <v>0</v>
      </c>
      <c r="AC151" s="31">
        <f t="shared" si="295"/>
        <v>0</v>
      </c>
      <c r="AD151" s="31">
        <f t="shared" si="296"/>
        <v>0</v>
      </c>
      <c r="AE151" s="31">
        <f t="shared" si="297"/>
        <v>0</v>
      </c>
      <c r="AF151" s="42">
        <f t="shared" si="279"/>
        <v>0</v>
      </c>
      <c r="AG151" s="31">
        <v>0</v>
      </c>
      <c r="AH151" s="31">
        <v>0</v>
      </c>
      <c r="AI151" s="31">
        <v>0</v>
      </c>
      <c r="AJ151" s="37">
        <f t="shared" si="280"/>
        <v>0</v>
      </c>
      <c r="AK151" s="31">
        <f t="shared" si="298"/>
        <v>0</v>
      </c>
      <c r="AL151" s="31">
        <f t="shared" si="299"/>
        <v>0</v>
      </c>
      <c r="AM151" s="31">
        <f t="shared" si="300"/>
        <v>0</v>
      </c>
      <c r="AN151" s="42">
        <f t="shared" si="281"/>
        <v>0</v>
      </c>
      <c r="AO151" s="31">
        <v>0</v>
      </c>
      <c r="AP151" s="31">
        <v>0</v>
      </c>
      <c r="AQ151" s="31">
        <v>0</v>
      </c>
      <c r="AR151" s="37">
        <f t="shared" si="282"/>
        <v>0</v>
      </c>
      <c r="AS151" s="31">
        <f t="shared" si="301"/>
        <v>0</v>
      </c>
      <c r="AT151" s="31">
        <f t="shared" si="302"/>
        <v>0</v>
      </c>
      <c r="AU151" s="31">
        <f t="shared" si="303"/>
        <v>0</v>
      </c>
      <c r="AV151" s="42">
        <f t="shared" si="283"/>
        <v>0</v>
      </c>
      <c r="AW151" s="31">
        <v>0</v>
      </c>
      <c r="AX151" s="31">
        <v>0</v>
      </c>
      <c r="AY151" s="31">
        <v>0</v>
      </c>
      <c r="AZ151" s="37">
        <f t="shared" si="284"/>
        <v>0</v>
      </c>
      <c r="BA151" s="31">
        <f t="shared" si="304"/>
        <v>0</v>
      </c>
      <c r="BB151" s="31">
        <f t="shared" si="305"/>
        <v>0</v>
      </c>
      <c r="BC151" s="31">
        <f t="shared" si="306"/>
        <v>0</v>
      </c>
      <c r="BD151" s="42">
        <f t="shared" si="285"/>
        <v>0</v>
      </c>
    </row>
    <row r="152" spans="1:56" ht="17.25" customHeight="1" x14ac:dyDescent="0.2">
      <c r="A152" s="6">
        <v>8</v>
      </c>
      <c r="B152" s="34"/>
      <c r="C152" s="39">
        <v>5</v>
      </c>
      <c r="D152" s="40" t="s">
        <v>15</v>
      </c>
      <c r="E152" s="31">
        <v>766797</v>
      </c>
      <c r="F152" s="31">
        <v>0</v>
      </c>
      <c r="G152" s="31">
        <v>0</v>
      </c>
      <c r="H152" s="41">
        <f t="shared" si="275"/>
        <v>766797</v>
      </c>
      <c r="I152" s="31">
        <v>0</v>
      </c>
      <c r="J152" s="31">
        <v>0</v>
      </c>
      <c r="K152" s="31">
        <v>0</v>
      </c>
      <c r="L152" s="41">
        <f t="shared" si="276"/>
        <v>0</v>
      </c>
      <c r="M152" s="31">
        <v>766797</v>
      </c>
      <c r="N152" s="31">
        <v>0</v>
      </c>
      <c r="O152" s="31">
        <v>0</v>
      </c>
      <c r="P152" s="41">
        <f t="shared" si="277"/>
        <v>766797</v>
      </c>
      <c r="Q152" s="31">
        <v>147405</v>
      </c>
      <c r="R152" s="31">
        <v>0</v>
      </c>
      <c r="S152" s="31">
        <v>0</v>
      </c>
      <c r="T152" s="41">
        <f t="shared" si="241"/>
        <v>147405</v>
      </c>
      <c r="U152" s="31">
        <v>914202</v>
      </c>
      <c r="V152" s="31">
        <v>0</v>
      </c>
      <c r="W152" s="31">
        <v>0</v>
      </c>
      <c r="X152" s="41">
        <f t="shared" si="242"/>
        <v>914202</v>
      </c>
      <c r="Y152" s="31">
        <v>0</v>
      </c>
      <c r="Z152" s="31">
        <v>0</v>
      </c>
      <c r="AA152" s="31">
        <v>0</v>
      </c>
      <c r="AB152" s="41">
        <f t="shared" si="278"/>
        <v>0</v>
      </c>
      <c r="AC152" s="31">
        <v>914202</v>
      </c>
      <c r="AD152" s="31">
        <v>0</v>
      </c>
      <c r="AE152" s="31">
        <v>0</v>
      </c>
      <c r="AF152" s="41">
        <f t="shared" si="279"/>
        <v>914202</v>
      </c>
      <c r="AG152" s="31">
        <v>0</v>
      </c>
      <c r="AH152" s="31">
        <v>0</v>
      </c>
      <c r="AI152" s="31">
        <v>0</v>
      </c>
      <c r="AJ152" s="41">
        <f t="shared" si="280"/>
        <v>0</v>
      </c>
      <c r="AK152" s="31">
        <v>914202</v>
      </c>
      <c r="AL152" s="31">
        <v>0</v>
      </c>
      <c r="AM152" s="31">
        <v>0</v>
      </c>
      <c r="AN152" s="41">
        <f t="shared" si="281"/>
        <v>914202</v>
      </c>
      <c r="AO152" s="31">
        <v>0</v>
      </c>
      <c r="AP152" s="31">
        <v>0</v>
      </c>
      <c r="AQ152" s="31">
        <v>0</v>
      </c>
      <c r="AR152" s="41">
        <f t="shared" si="282"/>
        <v>0</v>
      </c>
      <c r="AS152" s="31">
        <v>914202</v>
      </c>
      <c r="AT152" s="31">
        <v>0</v>
      </c>
      <c r="AU152" s="31">
        <v>0</v>
      </c>
      <c r="AV152" s="41">
        <f t="shared" si="283"/>
        <v>914202</v>
      </c>
      <c r="AW152" s="31">
        <v>0</v>
      </c>
      <c r="AX152" s="31">
        <v>0</v>
      </c>
      <c r="AY152" s="31">
        <v>0</v>
      </c>
      <c r="AZ152" s="41">
        <f t="shared" si="284"/>
        <v>0</v>
      </c>
      <c r="BA152" s="31">
        <v>914202</v>
      </c>
      <c r="BB152" s="31">
        <v>0</v>
      </c>
      <c r="BC152" s="31">
        <v>0</v>
      </c>
      <c r="BD152" s="41">
        <f t="shared" si="285"/>
        <v>914202</v>
      </c>
    </row>
    <row r="153" spans="1:56" ht="17.25" customHeight="1" x14ac:dyDescent="0.2">
      <c r="A153" s="6" t="s">
        <v>97</v>
      </c>
      <c r="B153" s="28"/>
      <c r="C153" s="29">
        <v>6</v>
      </c>
      <c r="D153" s="30" t="s">
        <v>17</v>
      </c>
      <c r="E153" s="31">
        <v>0</v>
      </c>
      <c r="F153" s="31">
        <v>0</v>
      </c>
      <c r="G153" s="31">
        <v>0</v>
      </c>
      <c r="H153" s="102">
        <f t="shared" si="275"/>
        <v>0</v>
      </c>
      <c r="I153" s="31">
        <v>0</v>
      </c>
      <c r="J153" s="31">
        <v>0</v>
      </c>
      <c r="K153" s="31">
        <v>0</v>
      </c>
      <c r="L153" s="31">
        <f t="shared" si="276"/>
        <v>0</v>
      </c>
      <c r="M153" s="31">
        <v>0</v>
      </c>
      <c r="N153" s="31">
        <v>0</v>
      </c>
      <c r="O153" s="31">
        <v>0</v>
      </c>
      <c r="P153" s="32">
        <f t="shared" si="277"/>
        <v>0</v>
      </c>
      <c r="Q153" s="31">
        <v>0</v>
      </c>
      <c r="R153" s="31">
        <v>0</v>
      </c>
      <c r="S153" s="31">
        <v>0</v>
      </c>
      <c r="T153" s="31">
        <f t="shared" si="241"/>
        <v>0</v>
      </c>
      <c r="U153" s="31">
        <v>0</v>
      </c>
      <c r="V153" s="31">
        <v>0</v>
      </c>
      <c r="W153" s="31">
        <v>0</v>
      </c>
      <c r="X153" s="103">
        <f t="shared" si="242"/>
        <v>0</v>
      </c>
      <c r="Y153" s="31">
        <v>0</v>
      </c>
      <c r="Z153" s="31">
        <v>0</v>
      </c>
      <c r="AA153" s="31">
        <v>0</v>
      </c>
      <c r="AB153" s="31">
        <f t="shared" si="278"/>
        <v>0</v>
      </c>
      <c r="AC153" s="31">
        <v>0</v>
      </c>
      <c r="AD153" s="31">
        <v>0</v>
      </c>
      <c r="AE153" s="31">
        <v>0</v>
      </c>
      <c r="AF153" s="103">
        <f t="shared" si="279"/>
        <v>0</v>
      </c>
      <c r="AG153" s="31">
        <v>0</v>
      </c>
      <c r="AH153" s="31">
        <v>0</v>
      </c>
      <c r="AI153" s="31">
        <v>0</v>
      </c>
      <c r="AJ153" s="31">
        <f t="shared" si="280"/>
        <v>0</v>
      </c>
      <c r="AK153" s="31">
        <v>0</v>
      </c>
      <c r="AL153" s="31">
        <v>0</v>
      </c>
      <c r="AM153" s="31">
        <v>0</v>
      </c>
      <c r="AN153" s="103">
        <f t="shared" si="281"/>
        <v>0</v>
      </c>
      <c r="AO153" s="31">
        <v>0</v>
      </c>
      <c r="AP153" s="31">
        <v>0</v>
      </c>
      <c r="AQ153" s="31">
        <v>0</v>
      </c>
      <c r="AR153" s="31">
        <f t="shared" si="282"/>
        <v>0</v>
      </c>
      <c r="AS153" s="31">
        <v>0</v>
      </c>
      <c r="AT153" s="31">
        <v>0</v>
      </c>
      <c r="AU153" s="31">
        <v>0</v>
      </c>
      <c r="AV153" s="103">
        <f t="shared" si="283"/>
        <v>0</v>
      </c>
      <c r="AW153" s="31">
        <v>0</v>
      </c>
      <c r="AX153" s="31">
        <v>0</v>
      </c>
      <c r="AY153" s="31">
        <v>0</v>
      </c>
      <c r="AZ153" s="31">
        <f t="shared" si="284"/>
        <v>0</v>
      </c>
      <c r="BA153" s="31">
        <v>0</v>
      </c>
      <c r="BB153" s="31">
        <v>0</v>
      </c>
      <c r="BC153" s="31">
        <v>0</v>
      </c>
      <c r="BD153" s="103">
        <f t="shared" si="285"/>
        <v>0</v>
      </c>
    </row>
    <row r="154" spans="1:56" ht="17.25" customHeight="1" x14ac:dyDescent="0.2">
      <c r="A154" s="6" t="s">
        <v>98</v>
      </c>
      <c r="B154" s="34"/>
      <c r="C154" s="39">
        <v>7</v>
      </c>
      <c r="D154" s="40" t="s">
        <v>19</v>
      </c>
      <c r="E154" s="37">
        <v>0</v>
      </c>
      <c r="F154" s="37">
        <v>0</v>
      </c>
      <c r="G154" s="37">
        <v>0</v>
      </c>
      <c r="H154" s="41">
        <f t="shared" si="275"/>
        <v>0</v>
      </c>
      <c r="I154" s="37">
        <v>0</v>
      </c>
      <c r="J154" s="37">
        <v>0</v>
      </c>
      <c r="K154" s="37">
        <v>0</v>
      </c>
      <c r="L154" s="37">
        <f t="shared" si="276"/>
        <v>0</v>
      </c>
      <c r="M154" s="37">
        <v>0</v>
      </c>
      <c r="N154" s="37">
        <v>0</v>
      </c>
      <c r="O154" s="37">
        <v>0</v>
      </c>
      <c r="P154" s="37">
        <f t="shared" si="277"/>
        <v>0</v>
      </c>
      <c r="Q154" s="37">
        <v>0</v>
      </c>
      <c r="R154" s="37">
        <v>0</v>
      </c>
      <c r="S154" s="37">
        <v>0</v>
      </c>
      <c r="T154" s="37">
        <f t="shared" si="241"/>
        <v>0</v>
      </c>
      <c r="U154" s="37">
        <v>0</v>
      </c>
      <c r="V154" s="37">
        <v>0</v>
      </c>
      <c r="W154" s="37">
        <v>0</v>
      </c>
      <c r="X154" s="41">
        <f t="shared" si="242"/>
        <v>0</v>
      </c>
      <c r="Y154" s="37">
        <v>0</v>
      </c>
      <c r="Z154" s="37">
        <v>0</v>
      </c>
      <c r="AA154" s="37">
        <v>0</v>
      </c>
      <c r="AB154" s="37">
        <f t="shared" si="278"/>
        <v>0</v>
      </c>
      <c r="AC154" s="37">
        <v>0</v>
      </c>
      <c r="AD154" s="37">
        <v>0</v>
      </c>
      <c r="AE154" s="37">
        <v>0</v>
      </c>
      <c r="AF154" s="41">
        <f t="shared" si="279"/>
        <v>0</v>
      </c>
      <c r="AG154" s="37">
        <v>0</v>
      </c>
      <c r="AH154" s="37">
        <v>0</v>
      </c>
      <c r="AI154" s="37">
        <v>0</v>
      </c>
      <c r="AJ154" s="37">
        <f t="shared" si="280"/>
        <v>0</v>
      </c>
      <c r="AK154" s="37">
        <v>0</v>
      </c>
      <c r="AL154" s="37">
        <v>0</v>
      </c>
      <c r="AM154" s="37">
        <v>0</v>
      </c>
      <c r="AN154" s="41">
        <f t="shared" si="281"/>
        <v>0</v>
      </c>
      <c r="AO154" s="37">
        <v>0</v>
      </c>
      <c r="AP154" s="37">
        <v>0</v>
      </c>
      <c r="AQ154" s="37">
        <v>0</v>
      </c>
      <c r="AR154" s="37">
        <f t="shared" si="282"/>
        <v>0</v>
      </c>
      <c r="AS154" s="37">
        <v>0</v>
      </c>
      <c r="AT154" s="37">
        <v>0</v>
      </c>
      <c r="AU154" s="37">
        <v>0</v>
      </c>
      <c r="AV154" s="41">
        <f t="shared" si="283"/>
        <v>0</v>
      </c>
      <c r="AW154" s="37">
        <v>0</v>
      </c>
      <c r="AX154" s="37">
        <v>0</v>
      </c>
      <c r="AY154" s="37">
        <v>0</v>
      </c>
      <c r="AZ154" s="37">
        <f t="shared" si="284"/>
        <v>0</v>
      </c>
      <c r="BA154" s="37">
        <v>0</v>
      </c>
      <c r="BB154" s="37">
        <v>0</v>
      </c>
      <c r="BC154" s="37">
        <v>0</v>
      </c>
      <c r="BD154" s="41">
        <f t="shared" si="285"/>
        <v>0</v>
      </c>
    </row>
    <row r="155" spans="1:56" ht="17.25" customHeight="1" x14ac:dyDescent="0.2">
      <c r="A155" s="6" t="s">
        <v>99</v>
      </c>
      <c r="B155" s="34"/>
      <c r="C155" s="39">
        <v>8</v>
      </c>
      <c r="D155" s="40" t="s">
        <v>20</v>
      </c>
      <c r="E155" s="31">
        <v>0</v>
      </c>
      <c r="F155" s="31">
        <v>0</v>
      </c>
      <c r="G155" s="31">
        <v>0</v>
      </c>
      <c r="H155" s="41">
        <f t="shared" si="275"/>
        <v>0</v>
      </c>
      <c r="I155" s="31">
        <v>0</v>
      </c>
      <c r="J155" s="31">
        <v>0</v>
      </c>
      <c r="K155" s="31">
        <v>0</v>
      </c>
      <c r="L155" s="37">
        <f t="shared" si="276"/>
        <v>0</v>
      </c>
      <c r="M155" s="31">
        <f t="shared" ref="M155:O160" si="307">+I155+E155</f>
        <v>0</v>
      </c>
      <c r="N155" s="31">
        <f t="shared" si="307"/>
        <v>0</v>
      </c>
      <c r="O155" s="31">
        <f t="shared" si="307"/>
        <v>0</v>
      </c>
      <c r="P155" s="37">
        <f t="shared" si="277"/>
        <v>0</v>
      </c>
      <c r="Q155" s="31">
        <v>0</v>
      </c>
      <c r="R155" s="31">
        <v>0</v>
      </c>
      <c r="S155" s="31">
        <v>0</v>
      </c>
      <c r="T155" s="37">
        <f t="shared" si="241"/>
        <v>0</v>
      </c>
      <c r="U155" s="31">
        <f t="shared" ref="U155:U160" si="308">+Q155+M155</f>
        <v>0</v>
      </c>
      <c r="V155" s="31">
        <f t="shared" ref="V155:V160" si="309">+R155+N155</f>
        <v>0</v>
      </c>
      <c r="W155" s="31">
        <f t="shared" ref="W155:W160" si="310">+S155+O155</f>
        <v>0</v>
      </c>
      <c r="X155" s="41">
        <f t="shared" si="242"/>
        <v>0</v>
      </c>
      <c r="Y155" s="31">
        <v>0</v>
      </c>
      <c r="Z155" s="31">
        <v>0</v>
      </c>
      <c r="AA155" s="31">
        <v>0</v>
      </c>
      <c r="AB155" s="37">
        <f t="shared" si="278"/>
        <v>0</v>
      </c>
      <c r="AC155" s="31">
        <f t="shared" ref="AC155:AC160" si="311">+Y155+U155</f>
        <v>0</v>
      </c>
      <c r="AD155" s="31">
        <f t="shared" ref="AD155:AD160" si="312">+Z155+V155</f>
        <v>0</v>
      </c>
      <c r="AE155" s="31">
        <f t="shared" ref="AE155:AE160" si="313">+AA155+W155</f>
        <v>0</v>
      </c>
      <c r="AF155" s="41">
        <f t="shared" si="279"/>
        <v>0</v>
      </c>
      <c r="AG155" s="31">
        <v>0</v>
      </c>
      <c r="AH155" s="31">
        <v>0</v>
      </c>
      <c r="AI155" s="31">
        <v>0</v>
      </c>
      <c r="AJ155" s="37">
        <f t="shared" si="280"/>
        <v>0</v>
      </c>
      <c r="AK155" s="31">
        <f t="shared" ref="AK155:AK160" si="314">+AG155+AC155</f>
        <v>0</v>
      </c>
      <c r="AL155" s="31">
        <f t="shared" ref="AL155:AL160" si="315">+AH155+AD155</f>
        <v>0</v>
      </c>
      <c r="AM155" s="31">
        <f t="shared" ref="AM155:AM160" si="316">+AI155+AE155</f>
        <v>0</v>
      </c>
      <c r="AN155" s="41">
        <f t="shared" si="281"/>
        <v>0</v>
      </c>
      <c r="AO155" s="31">
        <v>0</v>
      </c>
      <c r="AP155" s="31">
        <v>0</v>
      </c>
      <c r="AQ155" s="31">
        <v>0</v>
      </c>
      <c r="AR155" s="37">
        <f t="shared" si="282"/>
        <v>0</v>
      </c>
      <c r="AS155" s="31">
        <f t="shared" ref="AS155:AS160" si="317">+AO155+AK155</f>
        <v>0</v>
      </c>
      <c r="AT155" s="31">
        <f t="shared" ref="AT155:AT160" si="318">+AP155+AL155</f>
        <v>0</v>
      </c>
      <c r="AU155" s="31">
        <f t="shared" ref="AU155:AU160" si="319">+AQ155+AM155</f>
        <v>0</v>
      </c>
      <c r="AV155" s="41">
        <f t="shared" si="283"/>
        <v>0</v>
      </c>
      <c r="AW155" s="31">
        <v>0</v>
      </c>
      <c r="AX155" s="31">
        <v>0</v>
      </c>
      <c r="AY155" s="31">
        <v>0</v>
      </c>
      <c r="AZ155" s="37">
        <f t="shared" si="284"/>
        <v>0</v>
      </c>
      <c r="BA155" s="31">
        <f t="shared" ref="BA155:BA160" si="320">+AW155+AS155</f>
        <v>0</v>
      </c>
      <c r="BB155" s="31">
        <f t="shared" ref="BB155:BB160" si="321">+AX155+AT155</f>
        <v>0</v>
      </c>
      <c r="BC155" s="31">
        <f t="shared" ref="BC155:BC160" si="322">+AY155+AU155</f>
        <v>0</v>
      </c>
      <c r="BD155" s="41">
        <f t="shared" si="285"/>
        <v>0</v>
      </c>
    </row>
    <row r="156" spans="1:56" ht="17.25" customHeight="1" x14ac:dyDescent="0.2">
      <c r="A156" s="22"/>
      <c r="B156" s="53">
        <v>17</v>
      </c>
      <c r="C156" s="54" t="s">
        <v>38</v>
      </c>
      <c r="D156" s="55"/>
      <c r="E156" s="56">
        <f>SUM(E157:E164)</f>
        <v>281286</v>
      </c>
      <c r="F156" s="56">
        <f>SUM(F157:F164)</f>
        <v>56951</v>
      </c>
      <c r="G156" s="56">
        <f>SUM(G157:G164)</f>
        <v>0</v>
      </c>
      <c r="H156" s="107">
        <f t="shared" si="275"/>
        <v>338237</v>
      </c>
      <c r="I156" s="56">
        <f>SUM(I157:I164)</f>
        <v>-411</v>
      </c>
      <c r="J156" s="56">
        <f>SUM(J157:J164)</f>
        <v>1911</v>
      </c>
      <c r="K156" s="56">
        <f>SUM(K157:K164)</f>
        <v>0</v>
      </c>
      <c r="L156" s="56">
        <f t="shared" si="276"/>
        <v>1500</v>
      </c>
      <c r="M156" s="26">
        <f t="shared" si="307"/>
        <v>280875</v>
      </c>
      <c r="N156" s="26">
        <f t="shared" si="307"/>
        <v>58862</v>
      </c>
      <c r="O156" s="26">
        <f t="shared" si="307"/>
        <v>0</v>
      </c>
      <c r="P156" s="57">
        <f t="shared" si="277"/>
        <v>339737</v>
      </c>
      <c r="Q156" s="56">
        <f>SUM(Q157:Q164)</f>
        <v>3186</v>
      </c>
      <c r="R156" s="56">
        <f>SUM(R157:R164)</f>
        <v>5445</v>
      </c>
      <c r="S156" s="56">
        <f>SUM(S157:S164)</f>
        <v>0</v>
      </c>
      <c r="T156" s="56">
        <f t="shared" si="241"/>
        <v>8631</v>
      </c>
      <c r="U156" s="26">
        <f t="shared" si="308"/>
        <v>284061</v>
      </c>
      <c r="V156" s="26">
        <f t="shared" si="309"/>
        <v>64307</v>
      </c>
      <c r="W156" s="26">
        <f t="shared" si="310"/>
        <v>0</v>
      </c>
      <c r="X156" s="108">
        <f t="shared" si="242"/>
        <v>348368</v>
      </c>
      <c r="Y156" s="56">
        <f>SUM(Y157:Y164)</f>
        <v>4601</v>
      </c>
      <c r="Z156" s="56">
        <f>SUM(Z157:Z164)</f>
        <v>6903</v>
      </c>
      <c r="AA156" s="56">
        <f>SUM(AA157:AA164)</f>
        <v>0</v>
      </c>
      <c r="AB156" s="56">
        <f t="shared" si="278"/>
        <v>11504</v>
      </c>
      <c r="AC156" s="26">
        <f t="shared" si="311"/>
        <v>288662</v>
      </c>
      <c r="AD156" s="26">
        <f t="shared" si="312"/>
        <v>71210</v>
      </c>
      <c r="AE156" s="26">
        <f t="shared" si="313"/>
        <v>0</v>
      </c>
      <c r="AF156" s="108">
        <f t="shared" si="279"/>
        <v>359872</v>
      </c>
      <c r="AG156" s="56">
        <f>SUM(AG157:AG164)</f>
        <v>-3357</v>
      </c>
      <c r="AH156" s="56">
        <f>SUM(AH157:AH164)</f>
        <v>2776</v>
      </c>
      <c r="AI156" s="56">
        <f>SUM(AI157:AI164)</f>
        <v>0</v>
      </c>
      <c r="AJ156" s="56">
        <f t="shared" si="280"/>
        <v>-581</v>
      </c>
      <c r="AK156" s="26">
        <f t="shared" si="314"/>
        <v>285305</v>
      </c>
      <c r="AL156" s="26">
        <f t="shared" si="315"/>
        <v>73986</v>
      </c>
      <c r="AM156" s="26">
        <f t="shared" si="316"/>
        <v>0</v>
      </c>
      <c r="AN156" s="108">
        <f t="shared" si="281"/>
        <v>359291</v>
      </c>
      <c r="AO156" s="56">
        <f>SUM(AO157:AO164)</f>
        <v>-386</v>
      </c>
      <c r="AP156" s="56">
        <f>SUM(AP157:AP164)</f>
        <v>14386</v>
      </c>
      <c r="AQ156" s="56">
        <f>SUM(AQ157:AQ164)</f>
        <v>0</v>
      </c>
      <c r="AR156" s="56">
        <f t="shared" si="282"/>
        <v>14000</v>
      </c>
      <c r="AS156" s="26">
        <f t="shared" si="317"/>
        <v>284919</v>
      </c>
      <c r="AT156" s="26">
        <f t="shared" si="318"/>
        <v>88372</v>
      </c>
      <c r="AU156" s="26">
        <f t="shared" si="319"/>
        <v>0</v>
      </c>
      <c r="AV156" s="108">
        <f t="shared" si="283"/>
        <v>373291</v>
      </c>
      <c r="AW156" s="56">
        <f>SUM(AW157:AW164)</f>
        <v>-5313</v>
      </c>
      <c r="AX156" s="56">
        <f>SUM(AX157:AX164)</f>
        <v>5313</v>
      </c>
      <c r="AY156" s="56">
        <f>SUM(AY157:AY164)</f>
        <v>0</v>
      </c>
      <c r="AZ156" s="56">
        <f t="shared" si="284"/>
        <v>0</v>
      </c>
      <c r="BA156" s="26">
        <f t="shared" si="320"/>
        <v>279606</v>
      </c>
      <c r="BB156" s="26">
        <f t="shared" si="321"/>
        <v>93685</v>
      </c>
      <c r="BC156" s="26">
        <f t="shared" si="322"/>
        <v>0</v>
      </c>
      <c r="BD156" s="108">
        <f t="shared" si="285"/>
        <v>373291</v>
      </c>
    </row>
    <row r="157" spans="1:56" ht="17.25" customHeight="1" x14ac:dyDescent="0.2">
      <c r="A157" s="6"/>
      <c r="B157" s="58"/>
      <c r="C157" s="59">
        <v>1</v>
      </c>
      <c r="D157" s="60" t="s">
        <v>11</v>
      </c>
      <c r="E157" s="31">
        <v>251067</v>
      </c>
      <c r="F157" s="31">
        <v>40549</v>
      </c>
      <c r="G157" s="31">
        <v>0</v>
      </c>
      <c r="H157" s="135">
        <f t="shared" si="275"/>
        <v>291616</v>
      </c>
      <c r="I157" s="31"/>
      <c r="J157" s="31">
        <f>-104-1981-39</f>
        <v>-2124</v>
      </c>
      <c r="K157" s="31"/>
      <c r="L157" s="61">
        <f t="shared" si="276"/>
        <v>-2124</v>
      </c>
      <c r="M157" s="31">
        <f t="shared" si="307"/>
        <v>251067</v>
      </c>
      <c r="N157" s="31">
        <f t="shared" si="307"/>
        <v>38425</v>
      </c>
      <c r="O157" s="31">
        <f t="shared" si="307"/>
        <v>0</v>
      </c>
      <c r="P157" s="62">
        <f t="shared" si="277"/>
        <v>289492</v>
      </c>
      <c r="Q157" s="31"/>
      <c r="R157" s="31">
        <v>-120</v>
      </c>
      <c r="S157" s="31"/>
      <c r="T157" s="61">
        <f t="shared" si="241"/>
        <v>-120</v>
      </c>
      <c r="U157" s="31">
        <f t="shared" si="308"/>
        <v>251067</v>
      </c>
      <c r="V157" s="31">
        <f t="shared" si="309"/>
        <v>38305</v>
      </c>
      <c r="W157" s="31">
        <f t="shared" si="310"/>
        <v>0</v>
      </c>
      <c r="X157" s="262">
        <f t="shared" si="242"/>
        <v>289372</v>
      </c>
      <c r="Y157" s="31">
        <f>4040+180</f>
        <v>4220</v>
      </c>
      <c r="Z157" s="31">
        <f>-2-32-1045+1900-2+500+912</f>
        <v>2231</v>
      </c>
      <c r="AA157" s="31"/>
      <c r="AB157" s="61">
        <f t="shared" si="278"/>
        <v>6451</v>
      </c>
      <c r="AC157" s="31">
        <f t="shared" si="311"/>
        <v>255287</v>
      </c>
      <c r="AD157" s="31">
        <f t="shared" si="312"/>
        <v>40536</v>
      </c>
      <c r="AE157" s="31">
        <f t="shared" si="313"/>
        <v>0</v>
      </c>
      <c r="AF157" s="262">
        <f t="shared" si="279"/>
        <v>295823</v>
      </c>
      <c r="AG157" s="31">
        <f>-2575-11+11</f>
        <v>-2575</v>
      </c>
      <c r="AH157" s="31">
        <f>-82-37+2575-11-500-189-160-3</f>
        <v>1593</v>
      </c>
      <c r="AI157" s="31"/>
      <c r="AJ157" s="61">
        <f t="shared" si="280"/>
        <v>-982</v>
      </c>
      <c r="AK157" s="31">
        <f t="shared" si="314"/>
        <v>252712</v>
      </c>
      <c r="AL157" s="31">
        <f t="shared" si="315"/>
        <v>42129</v>
      </c>
      <c r="AM157" s="31">
        <f t="shared" si="316"/>
        <v>0</v>
      </c>
      <c r="AN157" s="262">
        <f t="shared" si="281"/>
        <v>294841</v>
      </c>
      <c r="AO157" s="31">
        <f>60-700</f>
        <v>-640</v>
      </c>
      <c r="AP157" s="31">
        <f>1500-2-9+700</f>
        <v>2189</v>
      </c>
      <c r="AQ157" s="31">
        <v>0</v>
      </c>
      <c r="AR157" s="61">
        <f t="shared" si="282"/>
        <v>1549</v>
      </c>
      <c r="AS157" s="31">
        <f t="shared" si="317"/>
        <v>252072</v>
      </c>
      <c r="AT157" s="31">
        <f t="shared" si="318"/>
        <v>44318</v>
      </c>
      <c r="AU157" s="31">
        <f t="shared" si="319"/>
        <v>0</v>
      </c>
      <c r="AV157" s="262">
        <f t="shared" si="283"/>
        <v>296390</v>
      </c>
      <c r="AW157" s="31">
        <f>640-5858</f>
        <v>-5218</v>
      </c>
      <c r="AX157" s="31">
        <f>5858+500</f>
        <v>6358</v>
      </c>
      <c r="AY157" s="31"/>
      <c r="AZ157" s="61">
        <f t="shared" si="284"/>
        <v>1140</v>
      </c>
      <c r="BA157" s="31">
        <f t="shared" si="320"/>
        <v>246854</v>
      </c>
      <c r="BB157" s="31">
        <f t="shared" si="321"/>
        <v>50676</v>
      </c>
      <c r="BC157" s="31">
        <f t="shared" si="322"/>
        <v>0</v>
      </c>
      <c r="BD157" s="262">
        <f t="shared" si="285"/>
        <v>297530</v>
      </c>
    </row>
    <row r="158" spans="1:56" ht="30" x14ac:dyDescent="0.2">
      <c r="A158" s="6"/>
      <c r="B158" s="34"/>
      <c r="C158" s="35">
        <v>2</v>
      </c>
      <c r="D158" s="36" t="s">
        <v>12</v>
      </c>
      <c r="E158" s="31">
        <v>27734</v>
      </c>
      <c r="F158" s="31">
        <v>6788</v>
      </c>
      <c r="G158" s="31">
        <v>0</v>
      </c>
      <c r="H158" s="41">
        <f t="shared" si="275"/>
        <v>34522</v>
      </c>
      <c r="I158" s="31"/>
      <c r="J158" s="31"/>
      <c r="K158" s="31"/>
      <c r="L158" s="37">
        <f t="shared" si="276"/>
        <v>0</v>
      </c>
      <c r="M158" s="31">
        <f t="shared" si="307"/>
        <v>27734</v>
      </c>
      <c r="N158" s="31">
        <f t="shared" si="307"/>
        <v>6788</v>
      </c>
      <c r="O158" s="31">
        <f t="shared" si="307"/>
        <v>0</v>
      </c>
      <c r="P158" s="38">
        <f t="shared" si="277"/>
        <v>34522</v>
      </c>
      <c r="Q158" s="31"/>
      <c r="R158" s="31"/>
      <c r="S158" s="31"/>
      <c r="T158" s="37">
        <f t="shared" si="241"/>
        <v>0</v>
      </c>
      <c r="U158" s="31">
        <f t="shared" si="308"/>
        <v>27734</v>
      </c>
      <c r="V158" s="31">
        <f t="shared" si="309"/>
        <v>6788</v>
      </c>
      <c r="W158" s="31">
        <f t="shared" si="310"/>
        <v>0</v>
      </c>
      <c r="X158" s="42">
        <f t="shared" si="242"/>
        <v>34522</v>
      </c>
      <c r="Y158" s="31">
        <v>576</v>
      </c>
      <c r="Z158" s="31">
        <v>350</v>
      </c>
      <c r="AA158" s="31"/>
      <c r="AB158" s="37">
        <f t="shared" si="278"/>
        <v>926</v>
      </c>
      <c r="AC158" s="31">
        <f t="shared" si="311"/>
        <v>28310</v>
      </c>
      <c r="AD158" s="31">
        <f t="shared" si="312"/>
        <v>7138</v>
      </c>
      <c r="AE158" s="31">
        <f t="shared" si="313"/>
        <v>0</v>
      </c>
      <c r="AF158" s="42">
        <f t="shared" si="279"/>
        <v>35448</v>
      </c>
      <c r="AG158" s="31"/>
      <c r="AH158" s="31">
        <v>500</v>
      </c>
      <c r="AI158" s="31"/>
      <c r="AJ158" s="37">
        <f t="shared" si="280"/>
        <v>500</v>
      </c>
      <c r="AK158" s="31">
        <f t="shared" si="314"/>
        <v>28310</v>
      </c>
      <c r="AL158" s="31">
        <f t="shared" si="315"/>
        <v>7638</v>
      </c>
      <c r="AM158" s="31">
        <f t="shared" si="316"/>
        <v>0</v>
      </c>
      <c r="AN158" s="42">
        <f t="shared" si="281"/>
        <v>35948</v>
      </c>
      <c r="AO158" s="31">
        <v>0</v>
      </c>
      <c r="AP158" s="31">
        <v>695</v>
      </c>
      <c r="AQ158" s="31">
        <v>0</v>
      </c>
      <c r="AR158" s="37">
        <f t="shared" si="282"/>
        <v>695</v>
      </c>
      <c r="AS158" s="31">
        <f t="shared" si="317"/>
        <v>28310</v>
      </c>
      <c r="AT158" s="31">
        <f t="shared" si="318"/>
        <v>8333</v>
      </c>
      <c r="AU158" s="31">
        <f t="shared" si="319"/>
        <v>0</v>
      </c>
      <c r="AV158" s="42">
        <f t="shared" si="283"/>
        <v>36643</v>
      </c>
      <c r="AW158" s="31">
        <v>-95</v>
      </c>
      <c r="AX158" s="31">
        <v>95</v>
      </c>
      <c r="AY158" s="31">
        <v>0</v>
      </c>
      <c r="AZ158" s="37">
        <f t="shared" si="284"/>
        <v>0</v>
      </c>
      <c r="BA158" s="31">
        <f t="shared" si="320"/>
        <v>28215</v>
      </c>
      <c r="BB158" s="31">
        <f t="shared" si="321"/>
        <v>8428</v>
      </c>
      <c r="BC158" s="31">
        <f t="shared" si="322"/>
        <v>0</v>
      </c>
      <c r="BD158" s="42">
        <f t="shared" si="285"/>
        <v>36643</v>
      </c>
    </row>
    <row r="159" spans="1:56" ht="17.25" customHeight="1" x14ac:dyDescent="0.2">
      <c r="A159" s="6"/>
      <c r="B159" s="34"/>
      <c r="C159" s="39">
        <v>3</v>
      </c>
      <c r="D159" s="40" t="s">
        <v>13</v>
      </c>
      <c r="E159" s="31">
        <v>2485</v>
      </c>
      <c r="F159" s="31">
        <v>9614</v>
      </c>
      <c r="G159" s="31">
        <v>0</v>
      </c>
      <c r="H159" s="41">
        <f t="shared" si="275"/>
        <v>12099</v>
      </c>
      <c r="I159" s="31">
        <f>-43+43-95-26-411</f>
        <v>-532</v>
      </c>
      <c r="J159" s="31">
        <f>104+580+945+456+411+39</f>
        <v>2535</v>
      </c>
      <c r="K159" s="31"/>
      <c r="L159" s="37">
        <f t="shared" si="276"/>
        <v>2003</v>
      </c>
      <c r="M159" s="31">
        <f t="shared" si="307"/>
        <v>1953</v>
      </c>
      <c r="N159" s="31">
        <f t="shared" si="307"/>
        <v>12149</v>
      </c>
      <c r="O159" s="31">
        <f t="shared" si="307"/>
        <v>0</v>
      </c>
      <c r="P159" s="38">
        <f t="shared" si="277"/>
        <v>14102</v>
      </c>
      <c r="Q159" s="31">
        <f>3690+997+93-500+73-894-350</f>
        <v>3109</v>
      </c>
      <c r="R159" s="31">
        <f>334+6+712+40+248+313+2431+200+500+398+894+350</f>
        <v>6426</v>
      </c>
      <c r="S159" s="31"/>
      <c r="T159" s="37">
        <f t="shared" si="241"/>
        <v>9535</v>
      </c>
      <c r="U159" s="31">
        <f t="shared" si="308"/>
        <v>5062</v>
      </c>
      <c r="V159" s="31">
        <f t="shared" si="309"/>
        <v>18575</v>
      </c>
      <c r="W159" s="31">
        <f t="shared" si="310"/>
        <v>0</v>
      </c>
      <c r="X159" s="42">
        <f t="shared" si="242"/>
        <v>23637</v>
      </c>
      <c r="Y159" s="31">
        <f>43+100+100+1750+423-500-600-240-350-9-912</f>
        <v>-195</v>
      </c>
      <c r="Z159" s="31">
        <f>2+32+150+8+887+600+2500+400+150+642-1900+2+600+240+9</f>
        <v>4322</v>
      </c>
      <c r="AA159" s="31"/>
      <c r="AB159" s="37">
        <f t="shared" si="278"/>
        <v>4127</v>
      </c>
      <c r="AC159" s="31">
        <f t="shared" si="311"/>
        <v>4867</v>
      </c>
      <c r="AD159" s="31">
        <f t="shared" si="312"/>
        <v>22897</v>
      </c>
      <c r="AE159" s="31">
        <f t="shared" si="313"/>
        <v>0</v>
      </c>
      <c r="AF159" s="42">
        <f t="shared" si="279"/>
        <v>27764</v>
      </c>
      <c r="AG159" s="31">
        <f>-550-100-350+29+189</f>
        <v>-782</v>
      </c>
      <c r="AH159" s="31">
        <f>82+37+11+160+3+330+89</f>
        <v>712</v>
      </c>
      <c r="AI159" s="31"/>
      <c r="AJ159" s="37">
        <f t="shared" si="280"/>
        <v>-70</v>
      </c>
      <c r="AK159" s="31">
        <f t="shared" si="314"/>
        <v>4085</v>
      </c>
      <c r="AL159" s="31">
        <f t="shared" si="315"/>
        <v>23609</v>
      </c>
      <c r="AM159" s="31">
        <f t="shared" si="316"/>
        <v>0</v>
      </c>
      <c r="AN159" s="42">
        <f t="shared" si="281"/>
        <v>27694</v>
      </c>
      <c r="AO159" s="31">
        <f>195+40</f>
        <v>235</v>
      </c>
      <c r="AP159" s="31">
        <f>1500+100+3500+5125+57+2780-1500-695+2+9-60</f>
        <v>10818</v>
      </c>
      <c r="AQ159" s="31">
        <v>0</v>
      </c>
      <c r="AR159" s="37">
        <f t="shared" si="282"/>
        <v>11053</v>
      </c>
      <c r="AS159" s="31">
        <f t="shared" si="317"/>
        <v>4320</v>
      </c>
      <c r="AT159" s="31">
        <f t="shared" si="318"/>
        <v>34427</v>
      </c>
      <c r="AU159" s="31">
        <f t="shared" si="319"/>
        <v>0</v>
      </c>
      <c r="AV159" s="42">
        <f t="shared" si="283"/>
        <v>38747</v>
      </c>
      <c r="AW159" s="31">
        <v>0</v>
      </c>
      <c r="AX159" s="31">
        <f>-2310+1170-391+350-43-158</f>
        <v>-1382</v>
      </c>
      <c r="AY159" s="31">
        <v>0</v>
      </c>
      <c r="AZ159" s="37">
        <f t="shared" si="284"/>
        <v>-1382</v>
      </c>
      <c r="BA159" s="31">
        <f t="shared" si="320"/>
        <v>4320</v>
      </c>
      <c r="BB159" s="31">
        <f t="shared" si="321"/>
        <v>33045</v>
      </c>
      <c r="BC159" s="31">
        <f t="shared" si="322"/>
        <v>0</v>
      </c>
      <c r="BD159" s="42">
        <f t="shared" si="285"/>
        <v>37365</v>
      </c>
    </row>
    <row r="160" spans="1:56" ht="17.25" customHeight="1" x14ac:dyDescent="0.2">
      <c r="A160" s="6"/>
      <c r="B160" s="34"/>
      <c r="C160" s="39">
        <v>4</v>
      </c>
      <c r="D160" s="40" t="s">
        <v>14</v>
      </c>
      <c r="E160" s="31">
        <v>0</v>
      </c>
      <c r="F160" s="31">
        <v>0</v>
      </c>
      <c r="G160" s="31">
        <v>0</v>
      </c>
      <c r="H160" s="41">
        <f t="shared" si="275"/>
        <v>0</v>
      </c>
      <c r="I160" s="31"/>
      <c r="J160" s="31"/>
      <c r="K160" s="31"/>
      <c r="L160" s="37">
        <f t="shared" si="276"/>
        <v>0</v>
      </c>
      <c r="M160" s="31">
        <f t="shared" si="307"/>
        <v>0</v>
      </c>
      <c r="N160" s="31">
        <f t="shared" si="307"/>
        <v>0</v>
      </c>
      <c r="O160" s="31">
        <f t="shared" si="307"/>
        <v>0</v>
      </c>
      <c r="P160" s="38">
        <f t="shared" si="277"/>
        <v>0</v>
      </c>
      <c r="Q160" s="31"/>
      <c r="R160" s="31"/>
      <c r="S160" s="31"/>
      <c r="T160" s="37">
        <f t="shared" si="241"/>
        <v>0</v>
      </c>
      <c r="U160" s="31">
        <f t="shared" si="308"/>
        <v>0</v>
      </c>
      <c r="V160" s="31">
        <f t="shared" si="309"/>
        <v>0</v>
      </c>
      <c r="W160" s="31">
        <f t="shared" si="310"/>
        <v>0</v>
      </c>
      <c r="X160" s="42">
        <f t="shared" si="242"/>
        <v>0</v>
      </c>
      <c r="Y160" s="31"/>
      <c r="Z160" s="31"/>
      <c r="AA160" s="31"/>
      <c r="AB160" s="37">
        <f t="shared" si="278"/>
        <v>0</v>
      </c>
      <c r="AC160" s="31">
        <f t="shared" si="311"/>
        <v>0</v>
      </c>
      <c r="AD160" s="31">
        <f t="shared" si="312"/>
        <v>0</v>
      </c>
      <c r="AE160" s="31">
        <f t="shared" si="313"/>
        <v>0</v>
      </c>
      <c r="AF160" s="42">
        <f t="shared" si="279"/>
        <v>0</v>
      </c>
      <c r="AG160" s="31"/>
      <c r="AH160" s="31"/>
      <c r="AI160" s="31"/>
      <c r="AJ160" s="37">
        <f t="shared" si="280"/>
        <v>0</v>
      </c>
      <c r="AK160" s="31">
        <f t="shared" si="314"/>
        <v>0</v>
      </c>
      <c r="AL160" s="31">
        <f t="shared" si="315"/>
        <v>0</v>
      </c>
      <c r="AM160" s="31">
        <f t="shared" si="316"/>
        <v>0</v>
      </c>
      <c r="AN160" s="42">
        <f t="shared" si="281"/>
        <v>0</v>
      </c>
      <c r="AO160" s="31">
        <v>0</v>
      </c>
      <c r="AP160" s="31">
        <v>0</v>
      </c>
      <c r="AQ160" s="31">
        <v>0</v>
      </c>
      <c r="AR160" s="37">
        <f t="shared" si="282"/>
        <v>0</v>
      </c>
      <c r="AS160" s="31">
        <f t="shared" si="317"/>
        <v>0</v>
      </c>
      <c r="AT160" s="31">
        <f t="shared" si="318"/>
        <v>0</v>
      </c>
      <c r="AU160" s="31">
        <f t="shared" si="319"/>
        <v>0</v>
      </c>
      <c r="AV160" s="42">
        <f t="shared" si="283"/>
        <v>0</v>
      </c>
      <c r="AW160" s="31">
        <v>0</v>
      </c>
      <c r="AX160" s="31">
        <v>0</v>
      </c>
      <c r="AY160" s="31">
        <v>0</v>
      </c>
      <c r="AZ160" s="37">
        <f t="shared" si="284"/>
        <v>0</v>
      </c>
      <c r="BA160" s="31">
        <f t="shared" si="320"/>
        <v>0</v>
      </c>
      <c r="BB160" s="31">
        <f t="shared" si="321"/>
        <v>0</v>
      </c>
      <c r="BC160" s="31">
        <f t="shared" si="322"/>
        <v>0</v>
      </c>
      <c r="BD160" s="42">
        <f t="shared" si="285"/>
        <v>0</v>
      </c>
    </row>
    <row r="161" spans="1:56" ht="17.25" customHeight="1" x14ac:dyDescent="0.2">
      <c r="A161" s="6">
        <v>8</v>
      </c>
      <c r="B161" s="34"/>
      <c r="C161" s="39">
        <v>5</v>
      </c>
      <c r="D161" s="40" t="s">
        <v>15</v>
      </c>
      <c r="E161" s="31">
        <v>0</v>
      </c>
      <c r="F161" s="31">
        <v>0</v>
      </c>
      <c r="G161" s="31">
        <v>0</v>
      </c>
      <c r="H161" s="41">
        <f t="shared" si="275"/>
        <v>0</v>
      </c>
      <c r="I161" s="31">
        <v>0</v>
      </c>
      <c r="J161" s="31">
        <v>0</v>
      </c>
      <c r="K161" s="31">
        <v>0</v>
      </c>
      <c r="L161" s="41">
        <f t="shared" si="276"/>
        <v>0</v>
      </c>
      <c r="M161" s="31">
        <v>0</v>
      </c>
      <c r="N161" s="31">
        <v>0</v>
      </c>
      <c r="O161" s="31">
        <v>0</v>
      </c>
      <c r="P161" s="41">
        <f t="shared" si="277"/>
        <v>0</v>
      </c>
      <c r="Q161" s="31">
        <v>0</v>
      </c>
      <c r="R161" s="31">
        <v>0</v>
      </c>
      <c r="S161" s="31">
        <v>0</v>
      </c>
      <c r="T161" s="41">
        <f t="shared" si="241"/>
        <v>0</v>
      </c>
      <c r="U161" s="31">
        <v>0</v>
      </c>
      <c r="V161" s="31">
        <v>0</v>
      </c>
      <c r="W161" s="31">
        <v>0</v>
      </c>
      <c r="X161" s="41">
        <f t="shared" si="242"/>
        <v>0</v>
      </c>
      <c r="Y161" s="31">
        <v>0</v>
      </c>
      <c r="Z161" s="31">
        <v>0</v>
      </c>
      <c r="AA161" s="31">
        <v>0</v>
      </c>
      <c r="AB161" s="41">
        <f t="shared" si="278"/>
        <v>0</v>
      </c>
      <c r="AC161" s="31">
        <v>0</v>
      </c>
      <c r="AD161" s="31">
        <v>0</v>
      </c>
      <c r="AE161" s="31">
        <v>0</v>
      </c>
      <c r="AF161" s="41">
        <f t="shared" si="279"/>
        <v>0</v>
      </c>
      <c r="AG161" s="31">
        <v>0</v>
      </c>
      <c r="AH161" s="31">
        <v>0</v>
      </c>
      <c r="AI161" s="31">
        <v>0</v>
      </c>
      <c r="AJ161" s="41">
        <f t="shared" si="280"/>
        <v>0</v>
      </c>
      <c r="AK161" s="31">
        <v>0</v>
      </c>
      <c r="AL161" s="31">
        <v>0</v>
      </c>
      <c r="AM161" s="31">
        <v>0</v>
      </c>
      <c r="AN161" s="41">
        <f t="shared" si="281"/>
        <v>0</v>
      </c>
      <c r="AO161" s="31">
        <v>0</v>
      </c>
      <c r="AP161" s="31">
        <v>0</v>
      </c>
      <c r="AQ161" s="31">
        <v>0</v>
      </c>
      <c r="AR161" s="41">
        <f t="shared" si="282"/>
        <v>0</v>
      </c>
      <c r="AS161" s="31">
        <v>0</v>
      </c>
      <c r="AT161" s="31">
        <v>0</v>
      </c>
      <c r="AU161" s="31">
        <v>0</v>
      </c>
      <c r="AV161" s="41">
        <f t="shared" si="283"/>
        <v>0</v>
      </c>
      <c r="AW161" s="31">
        <v>0</v>
      </c>
      <c r="AX161" s="31">
        <v>0</v>
      </c>
      <c r="AY161" s="31">
        <v>0</v>
      </c>
      <c r="AZ161" s="41">
        <f t="shared" si="284"/>
        <v>0</v>
      </c>
      <c r="BA161" s="31">
        <v>0</v>
      </c>
      <c r="BB161" s="31">
        <v>0</v>
      </c>
      <c r="BC161" s="31">
        <v>0</v>
      </c>
      <c r="BD161" s="41">
        <f t="shared" si="285"/>
        <v>0</v>
      </c>
    </row>
    <row r="162" spans="1:56" ht="17.25" customHeight="1" x14ac:dyDescent="0.2">
      <c r="A162" s="6" t="s">
        <v>97</v>
      </c>
      <c r="B162" s="28"/>
      <c r="C162" s="29">
        <v>6</v>
      </c>
      <c r="D162" s="30" t="s">
        <v>17</v>
      </c>
      <c r="E162" s="31">
        <v>0</v>
      </c>
      <c r="F162" s="31">
        <v>0</v>
      </c>
      <c r="G162" s="31">
        <v>0</v>
      </c>
      <c r="H162" s="102">
        <f t="shared" si="275"/>
        <v>0</v>
      </c>
      <c r="I162" s="31">
        <v>121</v>
      </c>
      <c r="J162" s="31">
        <v>1500</v>
      </c>
      <c r="K162" s="31">
        <v>0</v>
      </c>
      <c r="L162" s="31">
        <f t="shared" si="276"/>
        <v>1621</v>
      </c>
      <c r="M162" s="31">
        <v>121</v>
      </c>
      <c r="N162" s="31">
        <v>1500</v>
      </c>
      <c r="O162" s="31">
        <v>0</v>
      </c>
      <c r="P162" s="32">
        <f t="shared" si="277"/>
        <v>1621</v>
      </c>
      <c r="Q162" s="31">
        <v>77</v>
      </c>
      <c r="R162" s="31">
        <v>-861</v>
      </c>
      <c r="S162" s="31">
        <v>0</v>
      </c>
      <c r="T162" s="31">
        <f t="shared" si="241"/>
        <v>-784</v>
      </c>
      <c r="U162" s="31">
        <v>198</v>
      </c>
      <c r="V162" s="31">
        <v>639</v>
      </c>
      <c r="W162" s="31">
        <v>0</v>
      </c>
      <c r="X162" s="103">
        <f t="shared" si="242"/>
        <v>837</v>
      </c>
      <c r="Y162" s="31">
        <v>0</v>
      </c>
      <c r="Z162" s="31">
        <v>0</v>
      </c>
      <c r="AA162" s="31">
        <v>0</v>
      </c>
      <c r="AB162" s="31">
        <f t="shared" si="278"/>
        <v>0</v>
      </c>
      <c r="AC162" s="31">
        <v>198</v>
      </c>
      <c r="AD162" s="31">
        <v>639</v>
      </c>
      <c r="AE162" s="31">
        <v>0</v>
      </c>
      <c r="AF162" s="103">
        <f t="shared" si="279"/>
        <v>837</v>
      </c>
      <c r="AG162" s="31">
        <v>0</v>
      </c>
      <c r="AH162" s="31">
        <v>-29</v>
      </c>
      <c r="AI162" s="31">
        <v>0</v>
      </c>
      <c r="AJ162" s="103">
        <f t="shared" si="280"/>
        <v>-29</v>
      </c>
      <c r="AK162" s="31">
        <v>198</v>
      </c>
      <c r="AL162" s="31">
        <v>610</v>
      </c>
      <c r="AM162" s="31">
        <v>0</v>
      </c>
      <c r="AN162" s="103">
        <f t="shared" si="281"/>
        <v>808</v>
      </c>
      <c r="AO162" s="31">
        <v>19</v>
      </c>
      <c r="AP162" s="31">
        <v>684</v>
      </c>
      <c r="AQ162" s="31">
        <v>0</v>
      </c>
      <c r="AR162" s="103">
        <f t="shared" si="282"/>
        <v>703</v>
      </c>
      <c r="AS162" s="31">
        <v>217</v>
      </c>
      <c r="AT162" s="31">
        <v>1294</v>
      </c>
      <c r="AU162" s="31">
        <v>0</v>
      </c>
      <c r="AV162" s="103">
        <f t="shared" si="283"/>
        <v>1511</v>
      </c>
      <c r="AW162" s="31">
        <v>0</v>
      </c>
      <c r="AX162" s="31">
        <v>242</v>
      </c>
      <c r="AY162" s="31">
        <v>0</v>
      </c>
      <c r="AZ162" s="103">
        <f t="shared" si="284"/>
        <v>242</v>
      </c>
      <c r="BA162" s="31">
        <v>217</v>
      </c>
      <c r="BB162" s="31">
        <v>1536</v>
      </c>
      <c r="BC162" s="31">
        <v>0</v>
      </c>
      <c r="BD162" s="103">
        <f t="shared" si="285"/>
        <v>1753</v>
      </c>
    </row>
    <row r="163" spans="1:56" ht="17.25" customHeight="1" x14ac:dyDescent="0.2">
      <c r="A163" s="6" t="s">
        <v>98</v>
      </c>
      <c r="B163" s="34"/>
      <c r="C163" s="39">
        <v>7</v>
      </c>
      <c r="D163" s="40" t="s">
        <v>19</v>
      </c>
      <c r="E163" s="37">
        <v>0</v>
      </c>
      <c r="F163" s="37">
        <v>0</v>
      </c>
      <c r="G163" s="37">
        <v>0</v>
      </c>
      <c r="H163" s="41">
        <f t="shared" si="275"/>
        <v>0</v>
      </c>
      <c r="I163" s="37">
        <v>0</v>
      </c>
      <c r="J163" s="37">
        <v>0</v>
      </c>
      <c r="K163" s="37">
        <v>0</v>
      </c>
      <c r="L163" s="37">
        <f t="shared" si="276"/>
        <v>0</v>
      </c>
      <c r="M163" s="37">
        <v>0</v>
      </c>
      <c r="N163" s="37">
        <v>0</v>
      </c>
      <c r="O163" s="37">
        <v>0</v>
      </c>
      <c r="P163" s="37">
        <f t="shared" si="277"/>
        <v>0</v>
      </c>
      <c r="Q163" s="37">
        <v>0</v>
      </c>
      <c r="R163" s="37">
        <v>0</v>
      </c>
      <c r="S163" s="37">
        <v>0</v>
      </c>
      <c r="T163" s="37">
        <f t="shared" si="241"/>
        <v>0</v>
      </c>
      <c r="U163" s="37">
        <v>0</v>
      </c>
      <c r="V163" s="37">
        <v>0</v>
      </c>
      <c r="W163" s="37">
        <v>0</v>
      </c>
      <c r="X163" s="41">
        <f t="shared" si="242"/>
        <v>0</v>
      </c>
      <c r="Y163" s="37">
        <v>0</v>
      </c>
      <c r="Z163" s="37">
        <v>0</v>
      </c>
      <c r="AA163" s="37">
        <v>0</v>
      </c>
      <c r="AB163" s="37">
        <f t="shared" si="278"/>
        <v>0</v>
      </c>
      <c r="AC163" s="37">
        <v>0</v>
      </c>
      <c r="AD163" s="37">
        <v>0</v>
      </c>
      <c r="AE163" s="37">
        <v>0</v>
      </c>
      <c r="AF163" s="41">
        <f t="shared" si="279"/>
        <v>0</v>
      </c>
      <c r="AG163" s="37">
        <v>0</v>
      </c>
      <c r="AH163" s="37">
        <v>0</v>
      </c>
      <c r="AI163" s="37">
        <v>0</v>
      </c>
      <c r="AJ163" s="37">
        <f t="shared" si="280"/>
        <v>0</v>
      </c>
      <c r="AK163" s="37">
        <v>0</v>
      </c>
      <c r="AL163" s="37">
        <v>0</v>
      </c>
      <c r="AM163" s="37">
        <v>0</v>
      </c>
      <c r="AN163" s="41">
        <f t="shared" si="281"/>
        <v>0</v>
      </c>
      <c r="AO163" s="37">
        <v>0</v>
      </c>
      <c r="AP163" s="37">
        <v>0</v>
      </c>
      <c r="AQ163" s="37">
        <v>0</v>
      </c>
      <c r="AR163" s="37">
        <f t="shared" si="282"/>
        <v>0</v>
      </c>
      <c r="AS163" s="37">
        <v>0</v>
      </c>
      <c r="AT163" s="37">
        <v>0</v>
      </c>
      <c r="AU163" s="37">
        <v>0</v>
      </c>
      <c r="AV163" s="41">
        <f t="shared" si="283"/>
        <v>0</v>
      </c>
      <c r="AW163" s="37">
        <v>0</v>
      </c>
      <c r="AX163" s="37">
        <v>0</v>
      </c>
      <c r="AY163" s="37">
        <v>0</v>
      </c>
      <c r="AZ163" s="37">
        <f t="shared" si="284"/>
        <v>0</v>
      </c>
      <c r="BA163" s="37">
        <v>0</v>
      </c>
      <c r="BB163" s="37">
        <v>0</v>
      </c>
      <c r="BC163" s="37">
        <v>0</v>
      </c>
      <c r="BD163" s="41">
        <f t="shared" si="285"/>
        <v>0</v>
      </c>
    </row>
    <row r="164" spans="1:56" ht="17.25" customHeight="1" x14ac:dyDescent="0.2">
      <c r="A164" s="6" t="s">
        <v>99</v>
      </c>
      <c r="B164" s="43"/>
      <c r="C164" s="44">
        <v>8</v>
      </c>
      <c r="D164" s="45" t="s">
        <v>20</v>
      </c>
      <c r="E164" s="82">
        <v>0</v>
      </c>
      <c r="F164" s="82">
        <v>0</v>
      </c>
      <c r="G164" s="82">
        <v>0</v>
      </c>
      <c r="H164" s="122">
        <f t="shared" si="275"/>
        <v>0</v>
      </c>
      <c r="I164" s="82">
        <v>0</v>
      </c>
      <c r="J164" s="82">
        <v>0</v>
      </c>
      <c r="K164" s="82">
        <v>0</v>
      </c>
      <c r="L164" s="46">
        <f t="shared" si="276"/>
        <v>0</v>
      </c>
      <c r="M164" s="82">
        <f t="shared" ref="M164:O169" si="323">+I164+E164</f>
        <v>0</v>
      </c>
      <c r="N164" s="82">
        <f t="shared" si="323"/>
        <v>0</v>
      </c>
      <c r="O164" s="82">
        <f t="shared" si="323"/>
        <v>0</v>
      </c>
      <c r="P164" s="46">
        <f t="shared" si="277"/>
        <v>0</v>
      </c>
      <c r="Q164" s="82">
        <v>0</v>
      </c>
      <c r="R164" s="82">
        <v>0</v>
      </c>
      <c r="S164" s="82">
        <v>0</v>
      </c>
      <c r="T164" s="46">
        <f t="shared" si="241"/>
        <v>0</v>
      </c>
      <c r="U164" s="82">
        <f t="shared" ref="U164:U169" si="324">+Q164+M164</f>
        <v>0</v>
      </c>
      <c r="V164" s="82">
        <f t="shared" ref="V164:V169" si="325">+R164+N164</f>
        <v>0</v>
      </c>
      <c r="W164" s="82">
        <f t="shared" ref="W164:W169" si="326">+S164+O164</f>
        <v>0</v>
      </c>
      <c r="X164" s="122">
        <f t="shared" si="242"/>
        <v>0</v>
      </c>
      <c r="Y164" s="82">
        <v>0</v>
      </c>
      <c r="Z164" s="82">
        <v>0</v>
      </c>
      <c r="AA164" s="82">
        <v>0</v>
      </c>
      <c r="AB164" s="46">
        <f t="shared" si="278"/>
        <v>0</v>
      </c>
      <c r="AC164" s="82">
        <f t="shared" ref="AC164:AC169" si="327">+Y164+U164</f>
        <v>0</v>
      </c>
      <c r="AD164" s="82">
        <f t="shared" ref="AD164:AD169" si="328">+Z164+V164</f>
        <v>0</v>
      </c>
      <c r="AE164" s="82">
        <f t="shared" ref="AE164:AE169" si="329">+AA164+W164</f>
        <v>0</v>
      </c>
      <c r="AF164" s="122">
        <f t="shared" si="279"/>
        <v>0</v>
      </c>
      <c r="AG164" s="82">
        <v>0</v>
      </c>
      <c r="AH164" s="82">
        <v>0</v>
      </c>
      <c r="AI164" s="82">
        <v>0</v>
      </c>
      <c r="AJ164" s="46">
        <f t="shared" si="280"/>
        <v>0</v>
      </c>
      <c r="AK164" s="82">
        <f t="shared" ref="AK164:AK169" si="330">+AG164+AC164</f>
        <v>0</v>
      </c>
      <c r="AL164" s="82">
        <f t="shared" ref="AL164:AL169" si="331">+AH164+AD164</f>
        <v>0</v>
      </c>
      <c r="AM164" s="82">
        <f t="shared" ref="AM164:AM169" si="332">+AI164+AE164</f>
        <v>0</v>
      </c>
      <c r="AN164" s="122">
        <f t="shared" si="281"/>
        <v>0</v>
      </c>
      <c r="AO164" s="82">
        <v>0</v>
      </c>
      <c r="AP164" s="82">
        <v>0</v>
      </c>
      <c r="AQ164" s="82">
        <v>0</v>
      </c>
      <c r="AR164" s="46">
        <f t="shared" si="282"/>
        <v>0</v>
      </c>
      <c r="AS164" s="82">
        <f t="shared" ref="AS164:AS169" si="333">+AO164+AK164</f>
        <v>0</v>
      </c>
      <c r="AT164" s="82">
        <f t="shared" ref="AT164:AT169" si="334">+AP164+AL164</f>
        <v>0</v>
      </c>
      <c r="AU164" s="82">
        <f t="shared" ref="AU164:AU169" si="335">+AQ164+AM164</f>
        <v>0</v>
      </c>
      <c r="AV164" s="122">
        <f t="shared" si="283"/>
        <v>0</v>
      </c>
      <c r="AW164" s="82">
        <v>0</v>
      </c>
      <c r="AX164" s="82">
        <v>0</v>
      </c>
      <c r="AY164" s="82">
        <v>0</v>
      </c>
      <c r="AZ164" s="46">
        <f t="shared" si="284"/>
        <v>0</v>
      </c>
      <c r="BA164" s="82">
        <f t="shared" ref="BA164:BA169" si="336">+AW164+AS164</f>
        <v>0</v>
      </c>
      <c r="BB164" s="82">
        <f t="shared" ref="BB164:BB169" si="337">+AX164+AT164</f>
        <v>0</v>
      </c>
      <c r="BC164" s="82">
        <f t="shared" ref="BC164:BC169" si="338">+AY164+AU164</f>
        <v>0</v>
      </c>
      <c r="BD164" s="122">
        <f t="shared" si="285"/>
        <v>0</v>
      </c>
    </row>
    <row r="165" spans="1:56" ht="17.25" customHeight="1" x14ac:dyDescent="0.2">
      <c r="A165" s="22"/>
      <c r="B165" s="23">
        <v>18</v>
      </c>
      <c r="C165" s="24" t="s">
        <v>39</v>
      </c>
      <c r="D165" s="25"/>
      <c r="E165" s="68">
        <f>SUM(E166:E173)</f>
        <v>2542176</v>
      </c>
      <c r="F165" s="68">
        <f>SUM(F166:F173)</f>
        <v>345477</v>
      </c>
      <c r="G165" s="68">
        <f>SUM(G166:G173)</f>
        <v>0</v>
      </c>
      <c r="H165" s="26">
        <f t="shared" si="275"/>
        <v>2887653</v>
      </c>
      <c r="I165" s="68">
        <f>SUM(I166:I173)</f>
        <v>0</v>
      </c>
      <c r="J165" s="68">
        <f>SUM(J166:J173)</f>
        <v>0</v>
      </c>
      <c r="K165" s="68">
        <f>SUM(K166:K173)</f>
        <v>0</v>
      </c>
      <c r="L165" s="68">
        <f t="shared" si="276"/>
        <v>0</v>
      </c>
      <c r="M165" s="26">
        <f t="shared" si="323"/>
        <v>2542176</v>
      </c>
      <c r="N165" s="26">
        <f t="shared" si="323"/>
        <v>345477</v>
      </c>
      <c r="O165" s="26">
        <f t="shared" si="323"/>
        <v>0</v>
      </c>
      <c r="P165" s="69">
        <f t="shared" si="277"/>
        <v>2887653</v>
      </c>
      <c r="Q165" s="68">
        <f>SUM(Q166:Q173)</f>
        <v>0</v>
      </c>
      <c r="R165" s="68">
        <f>SUM(R166:R173)</f>
        <v>0</v>
      </c>
      <c r="S165" s="68">
        <f>SUM(S166:S173)</f>
        <v>0</v>
      </c>
      <c r="T165" s="68">
        <f t="shared" si="241"/>
        <v>0</v>
      </c>
      <c r="U165" s="26">
        <f t="shared" si="324"/>
        <v>2542176</v>
      </c>
      <c r="V165" s="26">
        <f t="shared" si="325"/>
        <v>345477</v>
      </c>
      <c r="W165" s="26">
        <f t="shared" si="326"/>
        <v>0</v>
      </c>
      <c r="X165" s="27">
        <f t="shared" si="242"/>
        <v>2887653</v>
      </c>
      <c r="Y165" s="68">
        <f>SUM(Y166:Y173)</f>
        <v>41840</v>
      </c>
      <c r="Z165" s="68">
        <f>SUM(Z166:Z173)</f>
        <v>0</v>
      </c>
      <c r="AA165" s="68">
        <f>SUM(AA166:AA173)</f>
        <v>0</v>
      </c>
      <c r="AB165" s="68">
        <f t="shared" si="278"/>
        <v>41840</v>
      </c>
      <c r="AC165" s="26">
        <f t="shared" si="327"/>
        <v>2584016</v>
      </c>
      <c r="AD165" s="26">
        <f t="shared" si="328"/>
        <v>345477</v>
      </c>
      <c r="AE165" s="26">
        <f t="shared" si="329"/>
        <v>0</v>
      </c>
      <c r="AF165" s="27">
        <f t="shared" si="279"/>
        <v>2929493</v>
      </c>
      <c r="AG165" s="68">
        <f>SUM(AG166:AG173)</f>
        <v>-89420</v>
      </c>
      <c r="AH165" s="68">
        <f>SUM(AH166:AH173)</f>
        <v>-49410</v>
      </c>
      <c r="AI165" s="68">
        <f>SUM(AI166:AI173)</f>
        <v>0</v>
      </c>
      <c r="AJ165" s="68">
        <f t="shared" si="280"/>
        <v>-138830</v>
      </c>
      <c r="AK165" s="26">
        <f t="shared" si="330"/>
        <v>2494596</v>
      </c>
      <c r="AL165" s="26">
        <f t="shared" si="331"/>
        <v>296067</v>
      </c>
      <c r="AM165" s="26">
        <f t="shared" si="332"/>
        <v>0</v>
      </c>
      <c r="AN165" s="27">
        <f t="shared" si="281"/>
        <v>2790663</v>
      </c>
      <c r="AO165" s="68">
        <f>SUM(AO166:AO173)</f>
        <v>0</v>
      </c>
      <c r="AP165" s="68">
        <f>SUM(AP166:AP173)</f>
        <v>0</v>
      </c>
      <c r="AQ165" s="68">
        <f>SUM(AQ166:AQ173)</f>
        <v>0</v>
      </c>
      <c r="AR165" s="68">
        <f t="shared" si="282"/>
        <v>0</v>
      </c>
      <c r="AS165" s="26">
        <f t="shared" si="333"/>
        <v>2494596</v>
      </c>
      <c r="AT165" s="26">
        <f t="shared" si="334"/>
        <v>296067</v>
      </c>
      <c r="AU165" s="26">
        <f t="shared" si="335"/>
        <v>0</v>
      </c>
      <c r="AV165" s="27">
        <f t="shared" si="283"/>
        <v>2790663</v>
      </c>
      <c r="AW165" s="68">
        <f>SUM(AW166:AW173)</f>
        <v>0</v>
      </c>
      <c r="AX165" s="68">
        <f>SUM(AX166:AX173)</f>
        <v>0</v>
      </c>
      <c r="AY165" s="68">
        <f>SUM(AY166:AY173)</f>
        <v>0</v>
      </c>
      <c r="AZ165" s="68">
        <f t="shared" si="284"/>
        <v>0</v>
      </c>
      <c r="BA165" s="26">
        <f t="shared" si="336"/>
        <v>2494596</v>
      </c>
      <c r="BB165" s="26">
        <f t="shared" si="337"/>
        <v>296067</v>
      </c>
      <c r="BC165" s="26">
        <f t="shared" si="338"/>
        <v>0</v>
      </c>
      <c r="BD165" s="27">
        <f t="shared" si="285"/>
        <v>2790663</v>
      </c>
    </row>
    <row r="166" spans="1:56" ht="17.25" customHeight="1" x14ac:dyDescent="0.2">
      <c r="A166" s="6"/>
      <c r="B166" s="28"/>
      <c r="C166" s="29">
        <v>1</v>
      </c>
      <c r="D166" s="30" t="s">
        <v>11</v>
      </c>
      <c r="E166" s="31">
        <v>4584</v>
      </c>
      <c r="F166" s="31">
        <v>5220</v>
      </c>
      <c r="G166" s="31">
        <v>0</v>
      </c>
      <c r="H166" s="102">
        <f t="shared" si="275"/>
        <v>9804</v>
      </c>
      <c r="I166" s="31"/>
      <c r="J166" s="31"/>
      <c r="K166" s="31"/>
      <c r="L166" s="31">
        <f t="shared" si="276"/>
        <v>0</v>
      </c>
      <c r="M166" s="31">
        <f t="shared" si="323"/>
        <v>4584</v>
      </c>
      <c r="N166" s="31">
        <f t="shared" si="323"/>
        <v>5220</v>
      </c>
      <c r="O166" s="31">
        <f t="shared" si="323"/>
        <v>0</v>
      </c>
      <c r="P166" s="32">
        <f t="shared" si="277"/>
        <v>9804</v>
      </c>
      <c r="Q166" s="31"/>
      <c r="R166" s="31"/>
      <c r="S166" s="31"/>
      <c r="T166" s="31">
        <f t="shared" si="241"/>
        <v>0</v>
      </c>
      <c r="U166" s="31">
        <f t="shared" si="324"/>
        <v>4584</v>
      </c>
      <c r="V166" s="31">
        <f t="shared" si="325"/>
        <v>5220</v>
      </c>
      <c r="W166" s="31">
        <f t="shared" si="326"/>
        <v>0</v>
      </c>
      <c r="X166" s="103">
        <f t="shared" si="242"/>
        <v>9804</v>
      </c>
      <c r="Y166" s="31"/>
      <c r="Z166" s="31"/>
      <c r="AA166" s="31"/>
      <c r="AB166" s="31">
        <f t="shared" si="278"/>
        <v>0</v>
      </c>
      <c r="AC166" s="31">
        <f t="shared" si="327"/>
        <v>4584</v>
      </c>
      <c r="AD166" s="31">
        <f t="shared" si="328"/>
        <v>5220</v>
      </c>
      <c r="AE166" s="31">
        <f t="shared" si="329"/>
        <v>0</v>
      </c>
      <c r="AF166" s="103">
        <f t="shared" si="279"/>
        <v>9804</v>
      </c>
      <c r="AG166" s="31"/>
      <c r="AH166" s="31"/>
      <c r="AI166" s="31"/>
      <c r="AJ166" s="31">
        <f t="shared" si="280"/>
        <v>0</v>
      </c>
      <c r="AK166" s="31">
        <f t="shared" si="330"/>
        <v>4584</v>
      </c>
      <c r="AL166" s="31">
        <f t="shared" si="331"/>
        <v>5220</v>
      </c>
      <c r="AM166" s="31">
        <f t="shared" si="332"/>
        <v>0</v>
      </c>
      <c r="AN166" s="103">
        <f t="shared" si="281"/>
        <v>9804</v>
      </c>
      <c r="AO166" s="31">
        <v>0</v>
      </c>
      <c r="AP166" s="31">
        <v>0</v>
      </c>
      <c r="AQ166" s="31">
        <v>0</v>
      </c>
      <c r="AR166" s="31">
        <f t="shared" si="282"/>
        <v>0</v>
      </c>
      <c r="AS166" s="31">
        <f t="shared" si="333"/>
        <v>4584</v>
      </c>
      <c r="AT166" s="31">
        <f t="shared" si="334"/>
        <v>5220</v>
      </c>
      <c r="AU166" s="31">
        <f t="shared" si="335"/>
        <v>0</v>
      </c>
      <c r="AV166" s="103">
        <f t="shared" si="283"/>
        <v>9804</v>
      </c>
      <c r="AW166" s="31">
        <v>0</v>
      </c>
      <c r="AX166" s="31">
        <v>0</v>
      </c>
      <c r="AY166" s="31">
        <v>0</v>
      </c>
      <c r="AZ166" s="31">
        <f t="shared" si="284"/>
        <v>0</v>
      </c>
      <c r="BA166" s="31">
        <f t="shared" si="336"/>
        <v>4584</v>
      </c>
      <c r="BB166" s="31">
        <f t="shared" si="337"/>
        <v>5220</v>
      </c>
      <c r="BC166" s="31">
        <f t="shared" si="338"/>
        <v>0</v>
      </c>
      <c r="BD166" s="103">
        <f t="shared" si="285"/>
        <v>9804</v>
      </c>
    </row>
    <row r="167" spans="1:56" ht="30" x14ac:dyDescent="0.2">
      <c r="A167" s="6"/>
      <c r="B167" s="34"/>
      <c r="C167" s="35">
        <v>2</v>
      </c>
      <c r="D167" s="36" t="s">
        <v>12</v>
      </c>
      <c r="E167" s="31">
        <v>537</v>
      </c>
      <c r="F167" s="31">
        <v>679</v>
      </c>
      <c r="G167" s="31">
        <v>0</v>
      </c>
      <c r="H167" s="41">
        <f t="shared" si="275"/>
        <v>1216</v>
      </c>
      <c r="I167" s="31"/>
      <c r="J167" s="31"/>
      <c r="K167" s="31"/>
      <c r="L167" s="37">
        <f t="shared" si="276"/>
        <v>0</v>
      </c>
      <c r="M167" s="31">
        <f t="shared" si="323"/>
        <v>537</v>
      </c>
      <c r="N167" s="31">
        <f t="shared" si="323"/>
        <v>679</v>
      </c>
      <c r="O167" s="31">
        <f t="shared" si="323"/>
        <v>0</v>
      </c>
      <c r="P167" s="38">
        <f t="shared" si="277"/>
        <v>1216</v>
      </c>
      <c r="Q167" s="31"/>
      <c r="R167" s="31"/>
      <c r="S167" s="31"/>
      <c r="T167" s="37">
        <f t="shared" si="241"/>
        <v>0</v>
      </c>
      <c r="U167" s="31">
        <f t="shared" si="324"/>
        <v>537</v>
      </c>
      <c r="V167" s="31">
        <f t="shared" si="325"/>
        <v>679</v>
      </c>
      <c r="W167" s="31">
        <f t="shared" si="326"/>
        <v>0</v>
      </c>
      <c r="X167" s="42">
        <f t="shared" si="242"/>
        <v>1216</v>
      </c>
      <c r="Y167" s="31"/>
      <c r="Z167" s="31"/>
      <c r="AA167" s="31"/>
      <c r="AB167" s="37">
        <f t="shared" si="278"/>
        <v>0</v>
      </c>
      <c r="AC167" s="31">
        <f t="shared" si="327"/>
        <v>537</v>
      </c>
      <c r="AD167" s="31">
        <f t="shared" si="328"/>
        <v>679</v>
      </c>
      <c r="AE167" s="31">
        <f t="shared" si="329"/>
        <v>0</v>
      </c>
      <c r="AF167" s="42">
        <f t="shared" si="279"/>
        <v>1216</v>
      </c>
      <c r="AG167" s="31"/>
      <c r="AH167" s="31"/>
      <c r="AI167" s="31"/>
      <c r="AJ167" s="37">
        <f t="shared" si="280"/>
        <v>0</v>
      </c>
      <c r="AK167" s="31">
        <f t="shared" si="330"/>
        <v>537</v>
      </c>
      <c r="AL167" s="31">
        <f t="shared" si="331"/>
        <v>679</v>
      </c>
      <c r="AM167" s="31">
        <f t="shared" si="332"/>
        <v>0</v>
      </c>
      <c r="AN167" s="42">
        <f t="shared" si="281"/>
        <v>1216</v>
      </c>
      <c r="AO167" s="31">
        <v>0</v>
      </c>
      <c r="AP167" s="31">
        <v>0</v>
      </c>
      <c r="AQ167" s="31">
        <v>0</v>
      </c>
      <c r="AR167" s="37">
        <f t="shared" si="282"/>
        <v>0</v>
      </c>
      <c r="AS167" s="31">
        <f t="shared" si="333"/>
        <v>537</v>
      </c>
      <c r="AT167" s="31">
        <f t="shared" si="334"/>
        <v>679</v>
      </c>
      <c r="AU167" s="31">
        <f t="shared" si="335"/>
        <v>0</v>
      </c>
      <c r="AV167" s="42">
        <f t="shared" si="283"/>
        <v>1216</v>
      </c>
      <c r="AW167" s="31">
        <v>0</v>
      </c>
      <c r="AX167" s="31">
        <v>0</v>
      </c>
      <c r="AY167" s="31">
        <v>0</v>
      </c>
      <c r="AZ167" s="37">
        <f t="shared" si="284"/>
        <v>0</v>
      </c>
      <c r="BA167" s="31">
        <f t="shared" si="336"/>
        <v>537</v>
      </c>
      <c r="BB167" s="31">
        <f t="shared" si="337"/>
        <v>679</v>
      </c>
      <c r="BC167" s="31">
        <f t="shared" si="338"/>
        <v>0</v>
      </c>
      <c r="BD167" s="42">
        <f t="shared" si="285"/>
        <v>1216</v>
      </c>
    </row>
    <row r="168" spans="1:56" ht="17.25" customHeight="1" x14ac:dyDescent="0.2">
      <c r="A168" s="6"/>
      <c r="B168" s="34"/>
      <c r="C168" s="39">
        <v>3</v>
      </c>
      <c r="D168" s="40" t="s">
        <v>13</v>
      </c>
      <c r="E168" s="31">
        <v>407205</v>
      </c>
      <c r="F168" s="31">
        <v>298254</v>
      </c>
      <c r="G168" s="31">
        <v>0</v>
      </c>
      <c r="H168" s="41">
        <f t="shared" si="275"/>
        <v>705459</v>
      </c>
      <c r="I168" s="31"/>
      <c r="J168" s="31"/>
      <c r="K168" s="31"/>
      <c r="L168" s="37">
        <f t="shared" si="276"/>
        <v>0</v>
      </c>
      <c r="M168" s="31">
        <f t="shared" si="323"/>
        <v>407205</v>
      </c>
      <c r="N168" s="31">
        <f t="shared" si="323"/>
        <v>298254</v>
      </c>
      <c r="O168" s="31">
        <f t="shared" si="323"/>
        <v>0</v>
      </c>
      <c r="P168" s="38">
        <f t="shared" si="277"/>
        <v>705459</v>
      </c>
      <c r="Q168" s="31"/>
      <c r="R168" s="31"/>
      <c r="S168" s="31"/>
      <c r="T168" s="37">
        <f t="shared" si="241"/>
        <v>0</v>
      </c>
      <c r="U168" s="31">
        <f t="shared" si="324"/>
        <v>407205</v>
      </c>
      <c r="V168" s="31">
        <f t="shared" si="325"/>
        <v>298254</v>
      </c>
      <c r="W168" s="31">
        <f t="shared" si="326"/>
        <v>0</v>
      </c>
      <c r="X168" s="42">
        <f t="shared" si="242"/>
        <v>705459</v>
      </c>
      <c r="Y168" s="31">
        <f>18000+4860+4000+1080+8467+423+1000+2000+810+1200</f>
        <v>41840</v>
      </c>
      <c r="Z168" s="31"/>
      <c r="AA168" s="31"/>
      <c r="AB168" s="37">
        <f t="shared" si="278"/>
        <v>41840</v>
      </c>
      <c r="AC168" s="31">
        <f t="shared" si="327"/>
        <v>449045</v>
      </c>
      <c r="AD168" s="31">
        <f t="shared" si="328"/>
        <v>298254</v>
      </c>
      <c r="AE168" s="31">
        <f t="shared" si="329"/>
        <v>0</v>
      </c>
      <c r="AF168" s="42">
        <f t="shared" si="279"/>
        <v>747299</v>
      </c>
      <c r="AG168" s="31">
        <v>-53730</v>
      </c>
      <c r="AH168" s="31">
        <v>-11310</v>
      </c>
      <c r="AI168" s="31"/>
      <c r="AJ168" s="37">
        <f t="shared" si="280"/>
        <v>-65040</v>
      </c>
      <c r="AK168" s="31">
        <f t="shared" si="330"/>
        <v>395315</v>
      </c>
      <c r="AL168" s="31">
        <f t="shared" si="331"/>
        <v>286944</v>
      </c>
      <c r="AM168" s="31">
        <f t="shared" si="332"/>
        <v>0</v>
      </c>
      <c r="AN168" s="42">
        <f t="shared" si="281"/>
        <v>682259</v>
      </c>
      <c r="AO168" s="31">
        <v>0</v>
      </c>
      <c r="AP168" s="31">
        <v>0</v>
      </c>
      <c r="AQ168" s="31">
        <v>0</v>
      </c>
      <c r="AR168" s="37">
        <f t="shared" si="282"/>
        <v>0</v>
      </c>
      <c r="AS168" s="31">
        <f t="shared" si="333"/>
        <v>395315</v>
      </c>
      <c r="AT168" s="31">
        <f t="shared" si="334"/>
        <v>286944</v>
      </c>
      <c r="AU168" s="31">
        <f t="shared" si="335"/>
        <v>0</v>
      </c>
      <c r="AV168" s="42">
        <f t="shared" si="283"/>
        <v>682259</v>
      </c>
      <c r="AW168" s="31">
        <v>0</v>
      </c>
      <c r="AX168" s="31">
        <v>0</v>
      </c>
      <c r="AY168" s="31">
        <v>0</v>
      </c>
      <c r="AZ168" s="37">
        <f t="shared" si="284"/>
        <v>0</v>
      </c>
      <c r="BA168" s="31">
        <f t="shared" si="336"/>
        <v>395315</v>
      </c>
      <c r="BB168" s="31">
        <f t="shared" si="337"/>
        <v>286944</v>
      </c>
      <c r="BC168" s="31">
        <f t="shared" si="338"/>
        <v>0</v>
      </c>
      <c r="BD168" s="42">
        <f t="shared" si="285"/>
        <v>682259</v>
      </c>
    </row>
    <row r="169" spans="1:56" ht="17.25" customHeight="1" x14ac:dyDescent="0.2">
      <c r="A169" s="6"/>
      <c r="B169" s="34"/>
      <c r="C169" s="39">
        <v>4</v>
      </c>
      <c r="D169" s="40" t="s">
        <v>14</v>
      </c>
      <c r="E169" s="31">
        <v>0</v>
      </c>
      <c r="F169" s="31">
        <v>0</v>
      </c>
      <c r="G169" s="31">
        <v>0</v>
      </c>
      <c r="H169" s="41">
        <f t="shared" si="275"/>
        <v>0</v>
      </c>
      <c r="I169" s="31"/>
      <c r="J169" s="31"/>
      <c r="K169" s="31"/>
      <c r="L169" s="37">
        <f t="shared" si="276"/>
        <v>0</v>
      </c>
      <c r="M169" s="31">
        <f t="shared" si="323"/>
        <v>0</v>
      </c>
      <c r="N169" s="31">
        <f t="shared" si="323"/>
        <v>0</v>
      </c>
      <c r="O169" s="31">
        <f t="shared" si="323"/>
        <v>0</v>
      </c>
      <c r="P169" s="38">
        <f t="shared" si="277"/>
        <v>0</v>
      </c>
      <c r="Q169" s="31"/>
      <c r="R169" s="31"/>
      <c r="S169" s="31"/>
      <c r="T169" s="37">
        <f t="shared" si="241"/>
        <v>0</v>
      </c>
      <c r="U169" s="31">
        <f t="shared" si="324"/>
        <v>0</v>
      </c>
      <c r="V169" s="31">
        <f t="shared" si="325"/>
        <v>0</v>
      </c>
      <c r="W169" s="31">
        <f t="shared" si="326"/>
        <v>0</v>
      </c>
      <c r="X169" s="42">
        <f t="shared" si="242"/>
        <v>0</v>
      </c>
      <c r="Y169" s="31"/>
      <c r="Z169" s="31"/>
      <c r="AA169" s="31"/>
      <c r="AB169" s="37">
        <f t="shared" si="278"/>
        <v>0</v>
      </c>
      <c r="AC169" s="31">
        <f t="shared" si="327"/>
        <v>0</v>
      </c>
      <c r="AD169" s="31">
        <f t="shared" si="328"/>
        <v>0</v>
      </c>
      <c r="AE169" s="31">
        <f t="shared" si="329"/>
        <v>0</v>
      </c>
      <c r="AF169" s="42">
        <f t="shared" si="279"/>
        <v>0</v>
      </c>
      <c r="AG169" s="31"/>
      <c r="AH169" s="31"/>
      <c r="AI169" s="31"/>
      <c r="AJ169" s="37">
        <f t="shared" si="280"/>
        <v>0</v>
      </c>
      <c r="AK169" s="31">
        <f t="shared" si="330"/>
        <v>0</v>
      </c>
      <c r="AL169" s="31">
        <f t="shared" si="331"/>
        <v>0</v>
      </c>
      <c r="AM169" s="31">
        <f t="shared" si="332"/>
        <v>0</v>
      </c>
      <c r="AN169" s="42">
        <f t="shared" si="281"/>
        <v>0</v>
      </c>
      <c r="AO169" s="31">
        <v>0</v>
      </c>
      <c r="AP169" s="31">
        <v>0</v>
      </c>
      <c r="AQ169" s="31">
        <v>0</v>
      </c>
      <c r="AR169" s="37">
        <f t="shared" si="282"/>
        <v>0</v>
      </c>
      <c r="AS169" s="31">
        <f t="shared" si="333"/>
        <v>0</v>
      </c>
      <c r="AT169" s="31">
        <f t="shared" si="334"/>
        <v>0</v>
      </c>
      <c r="AU169" s="31">
        <f t="shared" si="335"/>
        <v>0</v>
      </c>
      <c r="AV169" s="42">
        <f t="shared" si="283"/>
        <v>0</v>
      </c>
      <c r="AW169" s="31">
        <v>0</v>
      </c>
      <c r="AX169" s="31">
        <v>0</v>
      </c>
      <c r="AY169" s="31">
        <v>0</v>
      </c>
      <c r="AZ169" s="37">
        <f t="shared" si="284"/>
        <v>0</v>
      </c>
      <c r="BA169" s="31">
        <f t="shared" si="336"/>
        <v>0</v>
      </c>
      <c r="BB169" s="31">
        <f t="shared" si="337"/>
        <v>0</v>
      </c>
      <c r="BC169" s="31">
        <f t="shared" si="338"/>
        <v>0</v>
      </c>
      <c r="BD169" s="42">
        <f t="shared" si="285"/>
        <v>0</v>
      </c>
    </row>
    <row r="170" spans="1:56" ht="17.25" customHeight="1" x14ac:dyDescent="0.2">
      <c r="A170" s="6">
        <v>8</v>
      </c>
      <c r="B170" s="34"/>
      <c r="C170" s="39">
        <v>5</v>
      </c>
      <c r="D170" s="40" t="s">
        <v>15</v>
      </c>
      <c r="E170" s="31">
        <v>2108260</v>
      </c>
      <c r="F170" s="31">
        <v>200</v>
      </c>
      <c r="G170" s="31">
        <v>0</v>
      </c>
      <c r="H170" s="41">
        <f t="shared" si="275"/>
        <v>2108460</v>
      </c>
      <c r="I170" s="31">
        <v>0</v>
      </c>
      <c r="J170" s="31">
        <v>0</v>
      </c>
      <c r="K170" s="31">
        <v>0</v>
      </c>
      <c r="L170" s="41">
        <f t="shared" si="276"/>
        <v>0</v>
      </c>
      <c r="M170" s="31">
        <v>2108260</v>
      </c>
      <c r="N170" s="31">
        <v>200</v>
      </c>
      <c r="O170" s="31">
        <v>0</v>
      </c>
      <c r="P170" s="41">
        <f t="shared" si="277"/>
        <v>2108460</v>
      </c>
      <c r="Q170" s="31">
        <v>0</v>
      </c>
      <c r="R170" s="31">
        <v>0</v>
      </c>
      <c r="S170" s="31">
        <v>0</v>
      </c>
      <c r="T170" s="41">
        <f t="shared" si="241"/>
        <v>0</v>
      </c>
      <c r="U170" s="31">
        <v>2108260</v>
      </c>
      <c r="V170" s="31">
        <v>200</v>
      </c>
      <c r="W170" s="31">
        <v>0</v>
      </c>
      <c r="X170" s="41">
        <f t="shared" si="242"/>
        <v>2108460</v>
      </c>
      <c r="Y170" s="31">
        <v>0</v>
      </c>
      <c r="Z170" s="31">
        <v>0</v>
      </c>
      <c r="AA170" s="31">
        <v>0</v>
      </c>
      <c r="AB170" s="41">
        <f t="shared" si="278"/>
        <v>0</v>
      </c>
      <c r="AC170" s="31">
        <v>2108260</v>
      </c>
      <c r="AD170" s="31">
        <v>200</v>
      </c>
      <c r="AE170" s="31">
        <v>0</v>
      </c>
      <c r="AF170" s="41">
        <f t="shared" si="279"/>
        <v>2108460</v>
      </c>
      <c r="AG170" s="31">
        <v>-35690</v>
      </c>
      <c r="AH170" s="31">
        <v>0</v>
      </c>
      <c r="AI170" s="31">
        <v>0</v>
      </c>
      <c r="AJ170" s="41">
        <f t="shared" si="280"/>
        <v>-35690</v>
      </c>
      <c r="AK170" s="31">
        <v>2072570</v>
      </c>
      <c r="AL170" s="31">
        <v>200</v>
      </c>
      <c r="AM170" s="31">
        <v>0</v>
      </c>
      <c r="AN170" s="41">
        <f t="shared" si="281"/>
        <v>2072770</v>
      </c>
      <c r="AO170" s="31">
        <v>0</v>
      </c>
      <c r="AP170" s="31">
        <v>0</v>
      </c>
      <c r="AQ170" s="31">
        <v>0</v>
      </c>
      <c r="AR170" s="41">
        <f t="shared" si="282"/>
        <v>0</v>
      </c>
      <c r="AS170" s="31">
        <v>2072570</v>
      </c>
      <c r="AT170" s="31">
        <v>200</v>
      </c>
      <c r="AU170" s="31">
        <v>0</v>
      </c>
      <c r="AV170" s="41">
        <f t="shared" si="283"/>
        <v>2072770</v>
      </c>
      <c r="AW170" s="31">
        <v>0</v>
      </c>
      <c r="AX170" s="31">
        <v>0</v>
      </c>
      <c r="AY170" s="31">
        <v>0</v>
      </c>
      <c r="AZ170" s="41">
        <f t="shared" si="284"/>
        <v>0</v>
      </c>
      <c r="BA170" s="31">
        <v>2072570</v>
      </c>
      <c r="BB170" s="31">
        <v>200</v>
      </c>
      <c r="BC170" s="31">
        <v>0</v>
      </c>
      <c r="BD170" s="41">
        <f t="shared" si="285"/>
        <v>2072770</v>
      </c>
    </row>
    <row r="171" spans="1:56" ht="17.25" customHeight="1" x14ac:dyDescent="0.2">
      <c r="A171" s="6" t="s">
        <v>97</v>
      </c>
      <c r="B171" s="28"/>
      <c r="C171" s="29">
        <v>6</v>
      </c>
      <c r="D171" s="30" t="s">
        <v>17</v>
      </c>
      <c r="E171" s="31">
        <v>21590</v>
      </c>
      <c r="F171" s="31">
        <v>1524</v>
      </c>
      <c r="G171" s="31">
        <v>0</v>
      </c>
      <c r="H171" s="102">
        <f t="shared" si="275"/>
        <v>23114</v>
      </c>
      <c r="I171" s="31">
        <v>0</v>
      </c>
      <c r="J171" s="31">
        <v>0</v>
      </c>
      <c r="K171" s="31">
        <v>0</v>
      </c>
      <c r="L171" s="31">
        <f t="shared" si="276"/>
        <v>0</v>
      </c>
      <c r="M171" s="31">
        <v>21590</v>
      </c>
      <c r="N171" s="31">
        <v>1524</v>
      </c>
      <c r="O171" s="31">
        <v>0</v>
      </c>
      <c r="P171" s="32">
        <f t="shared" si="277"/>
        <v>23114</v>
      </c>
      <c r="Q171" s="31">
        <v>0</v>
      </c>
      <c r="R171" s="31">
        <v>0</v>
      </c>
      <c r="S171" s="31">
        <v>0</v>
      </c>
      <c r="T171" s="31">
        <f t="shared" si="241"/>
        <v>0</v>
      </c>
      <c r="U171" s="31">
        <v>21590</v>
      </c>
      <c r="V171" s="31">
        <v>1524</v>
      </c>
      <c r="W171" s="31">
        <v>0</v>
      </c>
      <c r="X171" s="103">
        <f t="shared" si="242"/>
        <v>23114</v>
      </c>
      <c r="Y171" s="31">
        <v>0</v>
      </c>
      <c r="Z171" s="31">
        <v>0</v>
      </c>
      <c r="AA171" s="31">
        <v>0</v>
      </c>
      <c r="AB171" s="31">
        <f t="shared" si="278"/>
        <v>0</v>
      </c>
      <c r="AC171" s="31">
        <v>21590</v>
      </c>
      <c r="AD171" s="31">
        <v>1524</v>
      </c>
      <c r="AE171" s="31">
        <v>0</v>
      </c>
      <c r="AF171" s="103">
        <f t="shared" si="279"/>
        <v>23114</v>
      </c>
      <c r="AG171" s="31">
        <v>0</v>
      </c>
      <c r="AH171" s="31">
        <v>0</v>
      </c>
      <c r="AI171" s="31">
        <v>0</v>
      </c>
      <c r="AJ171" s="31">
        <f t="shared" si="280"/>
        <v>0</v>
      </c>
      <c r="AK171" s="31">
        <v>21590</v>
      </c>
      <c r="AL171" s="31">
        <v>1524</v>
      </c>
      <c r="AM171" s="31">
        <v>0</v>
      </c>
      <c r="AN171" s="103">
        <f t="shared" si="281"/>
        <v>23114</v>
      </c>
      <c r="AO171" s="31">
        <v>0</v>
      </c>
      <c r="AP171" s="31">
        <v>0</v>
      </c>
      <c r="AQ171" s="31">
        <v>0</v>
      </c>
      <c r="AR171" s="31">
        <f t="shared" si="282"/>
        <v>0</v>
      </c>
      <c r="AS171" s="31">
        <v>21590</v>
      </c>
      <c r="AT171" s="31">
        <v>1524</v>
      </c>
      <c r="AU171" s="31">
        <v>0</v>
      </c>
      <c r="AV171" s="103">
        <f t="shared" si="283"/>
        <v>23114</v>
      </c>
      <c r="AW171" s="31">
        <v>0</v>
      </c>
      <c r="AX171" s="31">
        <v>0</v>
      </c>
      <c r="AY171" s="31">
        <v>0</v>
      </c>
      <c r="AZ171" s="31">
        <f t="shared" si="284"/>
        <v>0</v>
      </c>
      <c r="BA171" s="31">
        <v>21590</v>
      </c>
      <c r="BB171" s="31">
        <v>1524</v>
      </c>
      <c r="BC171" s="31">
        <v>0</v>
      </c>
      <c r="BD171" s="103">
        <f t="shared" si="285"/>
        <v>23114</v>
      </c>
    </row>
    <row r="172" spans="1:56" ht="17.25" customHeight="1" x14ac:dyDescent="0.2">
      <c r="A172" s="6" t="s">
        <v>98</v>
      </c>
      <c r="B172" s="34"/>
      <c r="C172" s="39">
        <v>7</v>
      </c>
      <c r="D172" s="40" t="s">
        <v>19</v>
      </c>
      <c r="E172" s="37">
        <v>0</v>
      </c>
      <c r="F172" s="37">
        <v>39600</v>
      </c>
      <c r="G172" s="37">
        <v>0</v>
      </c>
      <c r="H172" s="41">
        <f t="shared" si="275"/>
        <v>39600</v>
      </c>
      <c r="I172" s="37">
        <v>0</v>
      </c>
      <c r="J172" s="37">
        <v>0</v>
      </c>
      <c r="K172" s="37">
        <v>0</v>
      </c>
      <c r="L172" s="37">
        <f t="shared" si="276"/>
        <v>0</v>
      </c>
      <c r="M172" s="37">
        <v>0</v>
      </c>
      <c r="N172" s="37">
        <v>39600</v>
      </c>
      <c r="O172" s="37">
        <v>0</v>
      </c>
      <c r="P172" s="37">
        <f t="shared" si="277"/>
        <v>39600</v>
      </c>
      <c r="Q172" s="37">
        <v>0</v>
      </c>
      <c r="R172" s="37">
        <v>0</v>
      </c>
      <c r="S172" s="37">
        <v>0</v>
      </c>
      <c r="T172" s="37">
        <f t="shared" si="241"/>
        <v>0</v>
      </c>
      <c r="U172" s="37">
        <v>0</v>
      </c>
      <c r="V172" s="37">
        <v>39600</v>
      </c>
      <c r="W172" s="37">
        <v>0</v>
      </c>
      <c r="X172" s="41">
        <f t="shared" si="242"/>
        <v>39600</v>
      </c>
      <c r="Y172" s="37">
        <v>0</v>
      </c>
      <c r="Z172" s="37">
        <v>0</v>
      </c>
      <c r="AA172" s="37">
        <v>0</v>
      </c>
      <c r="AB172" s="37">
        <f t="shared" si="278"/>
        <v>0</v>
      </c>
      <c r="AC172" s="37">
        <v>0</v>
      </c>
      <c r="AD172" s="37">
        <v>39600</v>
      </c>
      <c r="AE172" s="37">
        <v>0</v>
      </c>
      <c r="AF172" s="41">
        <f t="shared" si="279"/>
        <v>39600</v>
      </c>
      <c r="AG172" s="37">
        <v>0</v>
      </c>
      <c r="AH172" s="37">
        <v>-38100</v>
      </c>
      <c r="AI172" s="37">
        <v>0</v>
      </c>
      <c r="AJ172" s="37">
        <f t="shared" si="280"/>
        <v>-38100</v>
      </c>
      <c r="AK172" s="37">
        <v>0</v>
      </c>
      <c r="AL172" s="37">
        <v>1500</v>
      </c>
      <c r="AM172" s="37">
        <v>0</v>
      </c>
      <c r="AN172" s="41">
        <f t="shared" si="281"/>
        <v>1500</v>
      </c>
      <c r="AO172" s="37">
        <v>0</v>
      </c>
      <c r="AP172" s="37">
        <v>0</v>
      </c>
      <c r="AQ172" s="37">
        <v>0</v>
      </c>
      <c r="AR172" s="37">
        <f t="shared" si="282"/>
        <v>0</v>
      </c>
      <c r="AS172" s="37">
        <v>0</v>
      </c>
      <c r="AT172" s="37">
        <v>1500</v>
      </c>
      <c r="AU172" s="37">
        <v>0</v>
      </c>
      <c r="AV172" s="41">
        <f t="shared" si="283"/>
        <v>1500</v>
      </c>
      <c r="AW172" s="37">
        <v>0</v>
      </c>
      <c r="AX172" s="37">
        <v>0</v>
      </c>
      <c r="AY172" s="37">
        <v>0</v>
      </c>
      <c r="AZ172" s="37">
        <f t="shared" si="284"/>
        <v>0</v>
      </c>
      <c r="BA172" s="37">
        <v>0</v>
      </c>
      <c r="BB172" s="37">
        <v>1500</v>
      </c>
      <c r="BC172" s="37">
        <v>0</v>
      </c>
      <c r="BD172" s="41">
        <f t="shared" si="285"/>
        <v>1500</v>
      </c>
    </row>
    <row r="173" spans="1:56" ht="17.25" customHeight="1" x14ac:dyDescent="0.2">
      <c r="A173" s="6" t="s">
        <v>99</v>
      </c>
      <c r="B173" s="34"/>
      <c r="C173" s="39">
        <v>8</v>
      </c>
      <c r="D173" s="40" t="s">
        <v>20</v>
      </c>
      <c r="E173" s="31">
        <v>0</v>
      </c>
      <c r="F173" s="31">
        <v>0</v>
      </c>
      <c r="G173" s="31">
        <v>0</v>
      </c>
      <c r="H173" s="41">
        <f t="shared" si="275"/>
        <v>0</v>
      </c>
      <c r="I173" s="31">
        <v>0</v>
      </c>
      <c r="J173" s="31">
        <v>0</v>
      </c>
      <c r="K173" s="31">
        <v>0</v>
      </c>
      <c r="L173" s="37">
        <f t="shared" si="276"/>
        <v>0</v>
      </c>
      <c r="M173" s="31">
        <f t="shared" ref="M173:O178" si="339">+I173+E173</f>
        <v>0</v>
      </c>
      <c r="N173" s="31">
        <f t="shared" si="339"/>
        <v>0</v>
      </c>
      <c r="O173" s="31">
        <f t="shared" si="339"/>
        <v>0</v>
      </c>
      <c r="P173" s="37">
        <f t="shared" si="277"/>
        <v>0</v>
      </c>
      <c r="Q173" s="31">
        <v>0</v>
      </c>
      <c r="R173" s="31">
        <v>0</v>
      </c>
      <c r="S173" s="31">
        <v>0</v>
      </c>
      <c r="T173" s="37">
        <f t="shared" si="241"/>
        <v>0</v>
      </c>
      <c r="U173" s="31">
        <f t="shared" ref="U173:U178" si="340">+Q173+M173</f>
        <v>0</v>
      </c>
      <c r="V173" s="31">
        <f t="shared" ref="V173:V178" si="341">+R173+N173</f>
        <v>0</v>
      </c>
      <c r="W173" s="31">
        <f t="shared" ref="W173:W178" si="342">+S173+O173</f>
        <v>0</v>
      </c>
      <c r="X173" s="41">
        <f t="shared" si="242"/>
        <v>0</v>
      </c>
      <c r="Y173" s="31">
        <v>0</v>
      </c>
      <c r="Z173" s="31">
        <v>0</v>
      </c>
      <c r="AA173" s="31">
        <v>0</v>
      </c>
      <c r="AB173" s="37">
        <f t="shared" si="278"/>
        <v>0</v>
      </c>
      <c r="AC173" s="31">
        <f t="shared" ref="AC173:AC178" si="343">+Y173+U173</f>
        <v>0</v>
      </c>
      <c r="AD173" s="31">
        <f t="shared" ref="AD173:AD178" si="344">+Z173+V173</f>
        <v>0</v>
      </c>
      <c r="AE173" s="31">
        <f t="shared" ref="AE173:AE178" si="345">+AA173+W173</f>
        <v>0</v>
      </c>
      <c r="AF173" s="41">
        <f t="shared" si="279"/>
        <v>0</v>
      </c>
      <c r="AG173" s="31">
        <v>0</v>
      </c>
      <c r="AH173" s="31">
        <v>0</v>
      </c>
      <c r="AI173" s="31">
        <v>0</v>
      </c>
      <c r="AJ173" s="37">
        <f t="shared" si="280"/>
        <v>0</v>
      </c>
      <c r="AK173" s="31">
        <f t="shared" ref="AK173:AK178" si="346">+AG173+AC173</f>
        <v>0</v>
      </c>
      <c r="AL173" s="31">
        <f t="shared" ref="AL173:AL178" si="347">+AH173+AD173</f>
        <v>0</v>
      </c>
      <c r="AM173" s="31">
        <f t="shared" ref="AM173:AM178" si="348">+AI173+AE173</f>
        <v>0</v>
      </c>
      <c r="AN173" s="41">
        <f t="shared" si="281"/>
        <v>0</v>
      </c>
      <c r="AO173" s="31">
        <v>0</v>
      </c>
      <c r="AP173" s="31">
        <v>0</v>
      </c>
      <c r="AQ173" s="31">
        <v>0</v>
      </c>
      <c r="AR173" s="37">
        <f t="shared" si="282"/>
        <v>0</v>
      </c>
      <c r="AS173" s="31">
        <f t="shared" ref="AS173:AS178" si="349">+AO173+AK173</f>
        <v>0</v>
      </c>
      <c r="AT173" s="31">
        <f t="shared" ref="AT173:AT178" si="350">+AP173+AL173</f>
        <v>0</v>
      </c>
      <c r="AU173" s="31">
        <f t="shared" ref="AU173:AU178" si="351">+AQ173+AM173</f>
        <v>0</v>
      </c>
      <c r="AV173" s="41">
        <f t="shared" si="283"/>
        <v>0</v>
      </c>
      <c r="AW173" s="31">
        <v>0</v>
      </c>
      <c r="AX173" s="31">
        <v>0</v>
      </c>
      <c r="AY173" s="31">
        <v>0</v>
      </c>
      <c r="AZ173" s="37">
        <f t="shared" si="284"/>
        <v>0</v>
      </c>
      <c r="BA173" s="31">
        <f t="shared" ref="BA173:BA178" si="352">+AW173+AS173</f>
        <v>0</v>
      </c>
      <c r="BB173" s="31">
        <f t="shared" ref="BB173:BB178" si="353">+AX173+AT173</f>
        <v>0</v>
      </c>
      <c r="BC173" s="31">
        <f t="shared" ref="BC173:BC178" si="354">+AY173+AU173</f>
        <v>0</v>
      </c>
      <c r="BD173" s="41">
        <f t="shared" si="285"/>
        <v>0</v>
      </c>
    </row>
    <row r="174" spans="1:56" ht="17.25" customHeight="1" x14ac:dyDescent="0.2">
      <c r="A174" s="22"/>
      <c r="B174" s="23">
        <v>19</v>
      </c>
      <c r="C174" s="24" t="s">
        <v>40</v>
      </c>
      <c r="D174" s="25"/>
      <c r="E174" s="68">
        <f>SUM(E175:E182)</f>
        <v>1285</v>
      </c>
      <c r="F174" s="68">
        <f>SUM(F175:F182)</f>
        <v>0</v>
      </c>
      <c r="G174" s="68">
        <f>SUM(G175:G182)</f>
        <v>0</v>
      </c>
      <c r="H174" s="26">
        <f t="shared" si="275"/>
        <v>1285</v>
      </c>
      <c r="I174" s="68">
        <f>SUM(I175:I182)</f>
        <v>0</v>
      </c>
      <c r="J174" s="68">
        <f>SUM(J175:J182)</f>
        <v>0</v>
      </c>
      <c r="K174" s="68">
        <f>SUM(K175:K182)</f>
        <v>0</v>
      </c>
      <c r="L174" s="68">
        <f t="shared" si="276"/>
        <v>0</v>
      </c>
      <c r="M174" s="26">
        <f t="shared" si="339"/>
        <v>1285</v>
      </c>
      <c r="N174" s="26">
        <f t="shared" si="339"/>
        <v>0</v>
      </c>
      <c r="O174" s="26">
        <f t="shared" si="339"/>
        <v>0</v>
      </c>
      <c r="P174" s="69">
        <f t="shared" si="277"/>
        <v>1285</v>
      </c>
      <c r="Q174" s="68">
        <f>SUM(Q175:Q182)</f>
        <v>0</v>
      </c>
      <c r="R174" s="68">
        <f>SUM(R175:R182)</f>
        <v>0</v>
      </c>
      <c r="S174" s="68">
        <f>SUM(S175:S182)</f>
        <v>0</v>
      </c>
      <c r="T174" s="68">
        <f t="shared" si="241"/>
        <v>0</v>
      </c>
      <c r="U174" s="26">
        <f t="shared" si="340"/>
        <v>1285</v>
      </c>
      <c r="V174" s="26">
        <f t="shared" si="341"/>
        <v>0</v>
      </c>
      <c r="W174" s="26">
        <f t="shared" si="342"/>
        <v>0</v>
      </c>
      <c r="X174" s="27">
        <f t="shared" si="242"/>
        <v>1285</v>
      </c>
      <c r="Y174" s="68">
        <f>SUM(Y175:Y182)</f>
        <v>0</v>
      </c>
      <c r="Z174" s="68">
        <f>SUM(Z175:Z182)</f>
        <v>0</v>
      </c>
      <c r="AA174" s="68">
        <f>SUM(AA175:AA182)</f>
        <v>0</v>
      </c>
      <c r="AB174" s="68">
        <f t="shared" si="278"/>
        <v>0</v>
      </c>
      <c r="AC174" s="26">
        <f t="shared" si="343"/>
        <v>1285</v>
      </c>
      <c r="AD174" s="26">
        <f t="shared" si="344"/>
        <v>0</v>
      </c>
      <c r="AE174" s="26">
        <f t="shared" si="345"/>
        <v>0</v>
      </c>
      <c r="AF174" s="27">
        <f t="shared" si="279"/>
        <v>1285</v>
      </c>
      <c r="AG174" s="68">
        <f>SUM(AG175:AG182)</f>
        <v>0</v>
      </c>
      <c r="AH174" s="68">
        <f>SUM(AH175:AH182)</f>
        <v>0</v>
      </c>
      <c r="AI174" s="68">
        <f>SUM(AI175:AI182)</f>
        <v>0</v>
      </c>
      <c r="AJ174" s="68">
        <f t="shared" si="280"/>
        <v>0</v>
      </c>
      <c r="AK174" s="26">
        <f t="shared" si="346"/>
        <v>1285</v>
      </c>
      <c r="AL174" s="26">
        <f t="shared" si="347"/>
        <v>0</v>
      </c>
      <c r="AM174" s="26">
        <f t="shared" si="348"/>
        <v>0</v>
      </c>
      <c r="AN174" s="27">
        <f t="shared" si="281"/>
        <v>1285</v>
      </c>
      <c r="AO174" s="68">
        <f>SUM(AO175:AO182)</f>
        <v>0</v>
      </c>
      <c r="AP174" s="68">
        <f>SUM(AP175:AP182)</f>
        <v>0</v>
      </c>
      <c r="AQ174" s="68">
        <f>SUM(AQ175:AQ182)</f>
        <v>0</v>
      </c>
      <c r="AR174" s="68">
        <f t="shared" si="282"/>
        <v>0</v>
      </c>
      <c r="AS174" s="26">
        <f t="shared" si="349"/>
        <v>1285</v>
      </c>
      <c r="AT174" s="26">
        <f t="shared" si="350"/>
        <v>0</v>
      </c>
      <c r="AU174" s="26">
        <f t="shared" si="351"/>
        <v>0</v>
      </c>
      <c r="AV174" s="27">
        <f t="shared" si="283"/>
        <v>1285</v>
      </c>
      <c r="AW174" s="68">
        <f>SUM(AW175:AW182)</f>
        <v>0</v>
      </c>
      <c r="AX174" s="68">
        <f>SUM(AX175:AX182)</f>
        <v>0</v>
      </c>
      <c r="AY174" s="68">
        <f>SUM(AY175:AY182)</f>
        <v>0</v>
      </c>
      <c r="AZ174" s="68">
        <f t="shared" si="284"/>
        <v>0</v>
      </c>
      <c r="BA174" s="26">
        <f t="shared" si="352"/>
        <v>1285</v>
      </c>
      <c r="BB174" s="26">
        <f t="shared" si="353"/>
        <v>0</v>
      </c>
      <c r="BC174" s="26">
        <f t="shared" si="354"/>
        <v>0</v>
      </c>
      <c r="BD174" s="27">
        <f t="shared" si="285"/>
        <v>1285</v>
      </c>
    </row>
    <row r="175" spans="1:56" ht="17.25" customHeight="1" x14ac:dyDescent="0.2">
      <c r="A175" s="6"/>
      <c r="B175" s="28"/>
      <c r="C175" s="59">
        <v>1</v>
      </c>
      <c r="D175" s="60" t="s">
        <v>11</v>
      </c>
      <c r="E175" s="31">
        <v>0</v>
      </c>
      <c r="F175" s="31">
        <v>0</v>
      </c>
      <c r="G175" s="31">
        <v>0</v>
      </c>
      <c r="H175" s="135">
        <f t="shared" si="275"/>
        <v>0</v>
      </c>
      <c r="I175" s="31"/>
      <c r="J175" s="31"/>
      <c r="K175" s="31"/>
      <c r="L175" s="31">
        <f t="shared" si="276"/>
        <v>0</v>
      </c>
      <c r="M175" s="31">
        <f t="shared" si="339"/>
        <v>0</v>
      </c>
      <c r="N175" s="31">
        <f t="shared" si="339"/>
        <v>0</v>
      </c>
      <c r="O175" s="31">
        <f t="shared" si="339"/>
        <v>0</v>
      </c>
      <c r="P175" s="32">
        <f t="shared" si="277"/>
        <v>0</v>
      </c>
      <c r="Q175" s="31"/>
      <c r="R175" s="31"/>
      <c r="S175" s="31"/>
      <c r="T175" s="31">
        <f t="shared" si="241"/>
        <v>0</v>
      </c>
      <c r="U175" s="31">
        <f t="shared" si="340"/>
        <v>0</v>
      </c>
      <c r="V175" s="31">
        <f t="shared" si="341"/>
        <v>0</v>
      </c>
      <c r="W175" s="31">
        <f t="shared" si="342"/>
        <v>0</v>
      </c>
      <c r="X175" s="103">
        <f t="shared" si="242"/>
        <v>0</v>
      </c>
      <c r="Y175" s="31"/>
      <c r="Z175" s="31"/>
      <c r="AA175" s="31"/>
      <c r="AB175" s="31">
        <f t="shared" si="278"/>
        <v>0</v>
      </c>
      <c r="AC175" s="31">
        <f t="shared" si="343"/>
        <v>0</v>
      </c>
      <c r="AD175" s="31">
        <f t="shared" si="344"/>
        <v>0</v>
      </c>
      <c r="AE175" s="31">
        <f t="shared" si="345"/>
        <v>0</v>
      </c>
      <c r="AF175" s="103">
        <f t="shared" si="279"/>
        <v>0</v>
      </c>
      <c r="AG175" s="31"/>
      <c r="AH175" s="31"/>
      <c r="AI175" s="31"/>
      <c r="AJ175" s="31">
        <f t="shared" si="280"/>
        <v>0</v>
      </c>
      <c r="AK175" s="31">
        <f t="shared" si="346"/>
        <v>0</v>
      </c>
      <c r="AL175" s="31">
        <f t="shared" si="347"/>
        <v>0</v>
      </c>
      <c r="AM175" s="31">
        <f t="shared" si="348"/>
        <v>0</v>
      </c>
      <c r="AN175" s="103">
        <f t="shared" si="281"/>
        <v>0</v>
      </c>
      <c r="AO175" s="31">
        <v>0</v>
      </c>
      <c r="AP175" s="31">
        <v>0</v>
      </c>
      <c r="AQ175" s="31">
        <v>0</v>
      </c>
      <c r="AR175" s="31">
        <f t="shared" si="282"/>
        <v>0</v>
      </c>
      <c r="AS175" s="31">
        <f t="shared" si="349"/>
        <v>0</v>
      </c>
      <c r="AT175" s="31">
        <f t="shared" si="350"/>
        <v>0</v>
      </c>
      <c r="AU175" s="31">
        <f t="shared" si="351"/>
        <v>0</v>
      </c>
      <c r="AV175" s="103">
        <f t="shared" si="283"/>
        <v>0</v>
      </c>
      <c r="AW175" s="31">
        <v>0</v>
      </c>
      <c r="AX175" s="31">
        <v>0</v>
      </c>
      <c r="AY175" s="31">
        <v>0</v>
      </c>
      <c r="AZ175" s="31">
        <f t="shared" si="284"/>
        <v>0</v>
      </c>
      <c r="BA175" s="31">
        <f t="shared" si="352"/>
        <v>0</v>
      </c>
      <c r="BB175" s="31">
        <f t="shared" si="353"/>
        <v>0</v>
      </c>
      <c r="BC175" s="31">
        <f t="shared" si="354"/>
        <v>0</v>
      </c>
      <c r="BD175" s="103">
        <f t="shared" si="285"/>
        <v>0</v>
      </c>
    </row>
    <row r="176" spans="1:56" ht="30" x14ac:dyDescent="0.2">
      <c r="A176" s="6"/>
      <c r="B176" s="34"/>
      <c r="C176" s="35">
        <v>2</v>
      </c>
      <c r="D176" s="36" t="s">
        <v>12</v>
      </c>
      <c r="E176" s="31">
        <v>0</v>
      </c>
      <c r="F176" s="31">
        <v>0</v>
      </c>
      <c r="G176" s="31">
        <v>0</v>
      </c>
      <c r="H176" s="41">
        <f t="shared" si="275"/>
        <v>0</v>
      </c>
      <c r="I176" s="31"/>
      <c r="J176" s="31"/>
      <c r="K176" s="31"/>
      <c r="L176" s="37">
        <f t="shared" si="276"/>
        <v>0</v>
      </c>
      <c r="M176" s="31">
        <f t="shared" si="339"/>
        <v>0</v>
      </c>
      <c r="N176" s="31">
        <f t="shared" si="339"/>
        <v>0</v>
      </c>
      <c r="O176" s="31">
        <f t="shared" si="339"/>
        <v>0</v>
      </c>
      <c r="P176" s="38">
        <f t="shared" si="277"/>
        <v>0</v>
      </c>
      <c r="Q176" s="31"/>
      <c r="R176" s="31"/>
      <c r="S176" s="31"/>
      <c r="T176" s="37">
        <f t="shared" si="241"/>
        <v>0</v>
      </c>
      <c r="U176" s="31">
        <f t="shared" si="340"/>
        <v>0</v>
      </c>
      <c r="V176" s="31">
        <f t="shared" si="341"/>
        <v>0</v>
      </c>
      <c r="W176" s="31">
        <f t="shared" si="342"/>
        <v>0</v>
      </c>
      <c r="X176" s="42">
        <f t="shared" si="242"/>
        <v>0</v>
      </c>
      <c r="Y176" s="31"/>
      <c r="Z176" s="31"/>
      <c r="AA176" s="31"/>
      <c r="AB176" s="37">
        <f t="shared" si="278"/>
        <v>0</v>
      </c>
      <c r="AC176" s="31">
        <f t="shared" si="343"/>
        <v>0</v>
      </c>
      <c r="AD176" s="31">
        <f t="shared" si="344"/>
        <v>0</v>
      </c>
      <c r="AE176" s="31">
        <f t="shared" si="345"/>
        <v>0</v>
      </c>
      <c r="AF176" s="42">
        <f t="shared" si="279"/>
        <v>0</v>
      </c>
      <c r="AG176" s="31"/>
      <c r="AH176" s="31"/>
      <c r="AI176" s="31"/>
      <c r="AJ176" s="37">
        <f t="shared" si="280"/>
        <v>0</v>
      </c>
      <c r="AK176" s="31">
        <f t="shared" si="346"/>
        <v>0</v>
      </c>
      <c r="AL176" s="31">
        <f t="shared" si="347"/>
        <v>0</v>
      </c>
      <c r="AM176" s="31">
        <f t="shared" si="348"/>
        <v>0</v>
      </c>
      <c r="AN176" s="42">
        <f t="shared" si="281"/>
        <v>0</v>
      </c>
      <c r="AO176" s="31">
        <v>0</v>
      </c>
      <c r="AP176" s="31">
        <v>0</v>
      </c>
      <c r="AQ176" s="31">
        <v>0</v>
      </c>
      <c r="AR176" s="37">
        <f t="shared" si="282"/>
        <v>0</v>
      </c>
      <c r="AS176" s="31">
        <f t="shared" si="349"/>
        <v>0</v>
      </c>
      <c r="AT176" s="31">
        <f t="shared" si="350"/>
        <v>0</v>
      </c>
      <c r="AU176" s="31">
        <f t="shared" si="351"/>
        <v>0</v>
      </c>
      <c r="AV176" s="42">
        <f t="shared" si="283"/>
        <v>0</v>
      </c>
      <c r="AW176" s="31">
        <v>0</v>
      </c>
      <c r="AX176" s="31">
        <v>0</v>
      </c>
      <c r="AY176" s="31">
        <v>0</v>
      </c>
      <c r="AZ176" s="37">
        <f t="shared" si="284"/>
        <v>0</v>
      </c>
      <c r="BA176" s="31">
        <f t="shared" si="352"/>
        <v>0</v>
      </c>
      <c r="BB176" s="31">
        <f t="shared" si="353"/>
        <v>0</v>
      </c>
      <c r="BC176" s="31">
        <f t="shared" si="354"/>
        <v>0</v>
      </c>
      <c r="BD176" s="42">
        <f t="shared" si="285"/>
        <v>0</v>
      </c>
    </row>
    <row r="177" spans="1:56" ht="17.25" customHeight="1" x14ac:dyDescent="0.2">
      <c r="A177" s="6"/>
      <c r="B177" s="34"/>
      <c r="C177" s="39">
        <v>3</v>
      </c>
      <c r="D177" s="40" t="s">
        <v>13</v>
      </c>
      <c r="E177" s="31">
        <v>785</v>
      </c>
      <c r="F177" s="31">
        <v>0</v>
      </c>
      <c r="G177" s="31">
        <v>0</v>
      </c>
      <c r="H177" s="41">
        <f t="shared" si="275"/>
        <v>785</v>
      </c>
      <c r="I177" s="31"/>
      <c r="J177" s="31"/>
      <c r="K177" s="31"/>
      <c r="L177" s="37">
        <f t="shared" si="276"/>
        <v>0</v>
      </c>
      <c r="M177" s="31">
        <f t="shared" si="339"/>
        <v>785</v>
      </c>
      <c r="N177" s="31">
        <f t="shared" si="339"/>
        <v>0</v>
      </c>
      <c r="O177" s="31">
        <f t="shared" si="339"/>
        <v>0</v>
      </c>
      <c r="P177" s="38">
        <f t="shared" si="277"/>
        <v>785</v>
      </c>
      <c r="Q177" s="31"/>
      <c r="R177" s="31"/>
      <c r="S177" s="31"/>
      <c r="T177" s="37">
        <f t="shared" si="241"/>
        <v>0</v>
      </c>
      <c r="U177" s="31">
        <f t="shared" si="340"/>
        <v>785</v>
      </c>
      <c r="V177" s="31">
        <f t="shared" si="341"/>
        <v>0</v>
      </c>
      <c r="W177" s="31">
        <f t="shared" si="342"/>
        <v>0</v>
      </c>
      <c r="X177" s="42">
        <f t="shared" si="242"/>
        <v>785</v>
      </c>
      <c r="Y177" s="31"/>
      <c r="Z177" s="31"/>
      <c r="AA177" s="31"/>
      <c r="AB177" s="37">
        <f t="shared" si="278"/>
        <v>0</v>
      </c>
      <c r="AC177" s="31">
        <f t="shared" si="343"/>
        <v>785</v>
      </c>
      <c r="AD177" s="31">
        <f t="shared" si="344"/>
        <v>0</v>
      </c>
      <c r="AE177" s="31">
        <f t="shared" si="345"/>
        <v>0</v>
      </c>
      <c r="AF177" s="42">
        <f t="shared" si="279"/>
        <v>785</v>
      </c>
      <c r="AG177" s="31"/>
      <c r="AH177" s="31"/>
      <c r="AI177" s="31"/>
      <c r="AJ177" s="37">
        <f t="shared" si="280"/>
        <v>0</v>
      </c>
      <c r="AK177" s="31">
        <f t="shared" si="346"/>
        <v>785</v>
      </c>
      <c r="AL177" s="31">
        <f t="shared" si="347"/>
        <v>0</v>
      </c>
      <c r="AM177" s="31">
        <f t="shared" si="348"/>
        <v>0</v>
      </c>
      <c r="AN177" s="42">
        <f t="shared" si="281"/>
        <v>785</v>
      </c>
      <c r="AO177" s="31">
        <v>0</v>
      </c>
      <c r="AP177" s="31">
        <v>0</v>
      </c>
      <c r="AQ177" s="31">
        <v>0</v>
      </c>
      <c r="AR177" s="37">
        <f t="shared" si="282"/>
        <v>0</v>
      </c>
      <c r="AS177" s="31">
        <f t="shared" si="349"/>
        <v>785</v>
      </c>
      <c r="AT177" s="31">
        <f t="shared" si="350"/>
        <v>0</v>
      </c>
      <c r="AU177" s="31">
        <f t="shared" si="351"/>
        <v>0</v>
      </c>
      <c r="AV177" s="42">
        <f t="shared" si="283"/>
        <v>785</v>
      </c>
      <c r="AW177" s="31">
        <v>0</v>
      </c>
      <c r="AX177" s="31">
        <v>0</v>
      </c>
      <c r="AY177" s="31">
        <v>0</v>
      </c>
      <c r="AZ177" s="37">
        <f t="shared" si="284"/>
        <v>0</v>
      </c>
      <c r="BA177" s="31">
        <f t="shared" si="352"/>
        <v>785</v>
      </c>
      <c r="BB177" s="31">
        <f t="shared" si="353"/>
        <v>0</v>
      </c>
      <c r="BC177" s="31">
        <f t="shared" si="354"/>
        <v>0</v>
      </c>
      <c r="BD177" s="42">
        <f t="shared" si="285"/>
        <v>785</v>
      </c>
    </row>
    <row r="178" spans="1:56" ht="17.25" customHeight="1" x14ac:dyDescent="0.2">
      <c r="A178" s="6"/>
      <c r="B178" s="34"/>
      <c r="C178" s="39">
        <v>4</v>
      </c>
      <c r="D178" s="40" t="s">
        <v>14</v>
      </c>
      <c r="E178" s="31">
        <v>0</v>
      </c>
      <c r="F178" s="31">
        <v>0</v>
      </c>
      <c r="G178" s="31">
        <v>0</v>
      </c>
      <c r="H178" s="41">
        <f t="shared" si="275"/>
        <v>0</v>
      </c>
      <c r="I178" s="31"/>
      <c r="J178" s="31"/>
      <c r="K178" s="31"/>
      <c r="L178" s="37">
        <f t="shared" si="276"/>
        <v>0</v>
      </c>
      <c r="M178" s="31">
        <f t="shared" si="339"/>
        <v>0</v>
      </c>
      <c r="N178" s="31">
        <f t="shared" si="339"/>
        <v>0</v>
      </c>
      <c r="O178" s="31">
        <f t="shared" si="339"/>
        <v>0</v>
      </c>
      <c r="P178" s="38">
        <f t="shared" si="277"/>
        <v>0</v>
      </c>
      <c r="Q178" s="31"/>
      <c r="R178" s="31"/>
      <c r="S178" s="31"/>
      <c r="T178" s="37">
        <f t="shared" si="241"/>
        <v>0</v>
      </c>
      <c r="U178" s="31">
        <f t="shared" si="340"/>
        <v>0</v>
      </c>
      <c r="V178" s="31">
        <f t="shared" si="341"/>
        <v>0</v>
      </c>
      <c r="W178" s="31">
        <f t="shared" si="342"/>
        <v>0</v>
      </c>
      <c r="X178" s="42">
        <f t="shared" si="242"/>
        <v>0</v>
      </c>
      <c r="Y178" s="31"/>
      <c r="Z178" s="31"/>
      <c r="AA178" s="31"/>
      <c r="AB178" s="37">
        <f t="shared" si="278"/>
        <v>0</v>
      </c>
      <c r="AC178" s="31">
        <f t="shared" si="343"/>
        <v>0</v>
      </c>
      <c r="AD178" s="31">
        <f t="shared" si="344"/>
        <v>0</v>
      </c>
      <c r="AE178" s="31">
        <f t="shared" si="345"/>
        <v>0</v>
      </c>
      <c r="AF178" s="42">
        <f t="shared" si="279"/>
        <v>0</v>
      </c>
      <c r="AG178" s="31"/>
      <c r="AH178" s="31"/>
      <c r="AI178" s="31"/>
      <c r="AJ178" s="37">
        <f t="shared" si="280"/>
        <v>0</v>
      </c>
      <c r="AK178" s="31">
        <f t="shared" si="346"/>
        <v>0</v>
      </c>
      <c r="AL178" s="31">
        <f t="shared" si="347"/>
        <v>0</v>
      </c>
      <c r="AM178" s="31">
        <f t="shared" si="348"/>
        <v>0</v>
      </c>
      <c r="AN178" s="42">
        <f t="shared" si="281"/>
        <v>0</v>
      </c>
      <c r="AO178" s="31">
        <v>0</v>
      </c>
      <c r="AP178" s="31">
        <v>0</v>
      </c>
      <c r="AQ178" s="31">
        <v>0</v>
      </c>
      <c r="AR178" s="37">
        <f t="shared" si="282"/>
        <v>0</v>
      </c>
      <c r="AS178" s="31">
        <f t="shared" si="349"/>
        <v>0</v>
      </c>
      <c r="AT178" s="31">
        <f t="shared" si="350"/>
        <v>0</v>
      </c>
      <c r="AU178" s="31">
        <f t="shared" si="351"/>
        <v>0</v>
      </c>
      <c r="AV178" s="42">
        <f t="shared" si="283"/>
        <v>0</v>
      </c>
      <c r="AW178" s="31">
        <v>0</v>
      </c>
      <c r="AX178" s="31">
        <v>0</v>
      </c>
      <c r="AY178" s="31">
        <v>0</v>
      </c>
      <c r="AZ178" s="37">
        <f t="shared" si="284"/>
        <v>0</v>
      </c>
      <c r="BA178" s="31">
        <f t="shared" si="352"/>
        <v>0</v>
      </c>
      <c r="BB178" s="31">
        <f t="shared" si="353"/>
        <v>0</v>
      </c>
      <c r="BC178" s="31">
        <f t="shared" si="354"/>
        <v>0</v>
      </c>
      <c r="BD178" s="42">
        <f t="shared" si="285"/>
        <v>0</v>
      </c>
    </row>
    <row r="179" spans="1:56" ht="17.25" customHeight="1" x14ac:dyDescent="0.2">
      <c r="A179" s="6">
        <v>8</v>
      </c>
      <c r="B179" s="34"/>
      <c r="C179" s="39">
        <v>5</v>
      </c>
      <c r="D179" s="40" t="s">
        <v>15</v>
      </c>
      <c r="E179" s="31">
        <v>500</v>
      </c>
      <c r="F179" s="31">
        <v>0</v>
      </c>
      <c r="G179" s="31">
        <v>0</v>
      </c>
      <c r="H179" s="41">
        <f t="shared" si="275"/>
        <v>500</v>
      </c>
      <c r="I179" s="31">
        <v>0</v>
      </c>
      <c r="J179" s="31">
        <v>0</v>
      </c>
      <c r="K179" s="31">
        <v>0</v>
      </c>
      <c r="L179" s="41">
        <f t="shared" si="276"/>
        <v>0</v>
      </c>
      <c r="M179" s="31">
        <v>500</v>
      </c>
      <c r="N179" s="31">
        <v>0</v>
      </c>
      <c r="O179" s="31">
        <v>0</v>
      </c>
      <c r="P179" s="41">
        <f t="shared" si="277"/>
        <v>500</v>
      </c>
      <c r="Q179" s="31">
        <v>0</v>
      </c>
      <c r="R179" s="31">
        <v>0</v>
      </c>
      <c r="S179" s="31">
        <v>0</v>
      </c>
      <c r="T179" s="41">
        <f t="shared" si="241"/>
        <v>0</v>
      </c>
      <c r="U179" s="31">
        <v>500</v>
      </c>
      <c r="V179" s="31">
        <v>0</v>
      </c>
      <c r="W179" s="31">
        <v>0</v>
      </c>
      <c r="X179" s="41">
        <f t="shared" si="242"/>
        <v>500</v>
      </c>
      <c r="Y179" s="31">
        <v>0</v>
      </c>
      <c r="Z179" s="31">
        <v>0</v>
      </c>
      <c r="AA179" s="31">
        <v>0</v>
      </c>
      <c r="AB179" s="41">
        <f t="shared" si="278"/>
        <v>0</v>
      </c>
      <c r="AC179" s="31">
        <v>500</v>
      </c>
      <c r="AD179" s="31">
        <v>0</v>
      </c>
      <c r="AE179" s="31">
        <v>0</v>
      </c>
      <c r="AF179" s="41">
        <f t="shared" si="279"/>
        <v>500</v>
      </c>
      <c r="AG179" s="31">
        <v>0</v>
      </c>
      <c r="AH179" s="31">
        <v>0</v>
      </c>
      <c r="AI179" s="31">
        <v>0</v>
      </c>
      <c r="AJ179" s="41">
        <f t="shared" si="280"/>
        <v>0</v>
      </c>
      <c r="AK179" s="31">
        <v>500</v>
      </c>
      <c r="AL179" s="31">
        <v>0</v>
      </c>
      <c r="AM179" s="31">
        <v>0</v>
      </c>
      <c r="AN179" s="41">
        <f t="shared" si="281"/>
        <v>500</v>
      </c>
      <c r="AO179" s="31">
        <v>0</v>
      </c>
      <c r="AP179" s="31">
        <v>0</v>
      </c>
      <c r="AQ179" s="31">
        <v>0</v>
      </c>
      <c r="AR179" s="41">
        <f t="shared" si="282"/>
        <v>0</v>
      </c>
      <c r="AS179" s="31">
        <v>500</v>
      </c>
      <c r="AT179" s="31">
        <v>0</v>
      </c>
      <c r="AU179" s="31">
        <v>0</v>
      </c>
      <c r="AV179" s="41">
        <f t="shared" si="283"/>
        <v>500</v>
      </c>
      <c r="AW179" s="31">
        <v>0</v>
      </c>
      <c r="AX179" s="31">
        <v>0</v>
      </c>
      <c r="AY179" s="31">
        <v>0</v>
      </c>
      <c r="AZ179" s="41">
        <f t="shared" si="284"/>
        <v>0</v>
      </c>
      <c r="BA179" s="31">
        <v>500</v>
      </c>
      <c r="BB179" s="31">
        <v>0</v>
      </c>
      <c r="BC179" s="31">
        <v>0</v>
      </c>
      <c r="BD179" s="41">
        <f t="shared" si="285"/>
        <v>500</v>
      </c>
    </row>
    <row r="180" spans="1:56" ht="17.25" customHeight="1" x14ac:dyDescent="0.2">
      <c r="A180" s="6" t="s">
        <v>97</v>
      </c>
      <c r="B180" s="28"/>
      <c r="C180" s="29">
        <v>6</v>
      </c>
      <c r="D180" s="30" t="s">
        <v>17</v>
      </c>
      <c r="E180" s="31">
        <v>0</v>
      </c>
      <c r="F180" s="31">
        <v>0</v>
      </c>
      <c r="G180" s="31">
        <v>0</v>
      </c>
      <c r="H180" s="102">
        <f t="shared" si="275"/>
        <v>0</v>
      </c>
      <c r="I180" s="31">
        <v>0</v>
      </c>
      <c r="J180" s="31">
        <v>0</v>
      </c>
      <c r="K180" s="31">
        <v>0</v>
      </c>
      <c r="L180" s="31">
        <f t="shared" si="276"/>
        <v>0</v>
      </c>
      <c r="M180" s="31">
        <v>0</v>
      </c>
      <c r="N180" s="31">
        <v>0</v>
      </c>
      <c r="O180" s="31">
        <v>0</v>
      </c>
      <c r="P180" s="32">
        <f t="shared" si="277"/>
        <v>0</v>
      </c>
      <c r="Q180" s="31">
        <v>0</v>
      </c>
      <c r="R180" s="31">
        <v>0</v>
      </c>
      <c r="S180" s="31">
        <v>0</v>
      </c>
      <c r="T180" s="31">
        <f t="shared" si="241"/>
        <v>0</v>
      </c>
      <c r="U180" s="31">
        <v>0</v>
      </c>
      <c r="V180" s="31">
        <v>0</v>
      </c>
      <c r="W180" s="31">
        <v>0</v>
      </c>
      <c r="X180" s="103">
        <f t="shared" si="242"/>
        <v>0</v>
      </c>
      <c r="Y180" s="31">
        <v>0</v>
      </c>
      <c r="Z180" s="31">
        <v>0</v>
      </c>
      <c r="AA180" s="31">
        <v>0</v>
      </c>
      <c r="AB180" s="31">
        <f t="shared" si="278"/>
        <v>0</v>
      </c>
      <c r="AC180" s="31">
        <v>0</v>
      </c>
      <c r="AD180" s="31">
        <v>0</v>
      </c>
      <c r="AE180" s="31">
        <v>0</v>
      </c>
      <c r="AF180" s="103">
        <f t="shared" si="279"/>
        <v>0</v>
      </c>
      <c r="AG180" s="31">
        <v>0</v>
      </c>
      <c r="AH180" s="31">
        <v>0</v>
      </c>
      <c r="AI180" s="31">
        <v>0</v>
      </c>
      <c r="AJ180" s="31">
        <f t="shared" si="280"/>
        <v>0</v>
      </c>
      <c r="AK180" s="31">
        <v>0</v>
      </c>
      <c r="AL180" s="31">
        <v>0</v>
      </c>
      <c r="AM180" s="31">
        <v>0</v>
      </c>
      <c r="AN180" s="103">
        <f t="shared" si="281"/>
        <v>0</v>
      </c>
      <c r="AO180" s="31">
        <v>0</v>
      </c>
      <c r="AP180" s="31">
        <v>0</v>
      </c>
      <c r="AQ180" s="31">
        <v>0</v>
      </c>
      <c r="AR180" s="31">
        <f t="shared" si="282"/>
        <v>0</v>
      </c>
      <c r="AS180" s="31">
        <v>0</v>
      </c>
      <c r="AT180" s="31">
        <v>0</v>
      </c>
      <c r="AU180" s="31">
        <v>0</v>
      </c>
      <c r="AV180" s="103">
        <f t="shared" si="283"/>
        <v>0</v>
      </c>
      <c r="AW180" s="31">
        <v>0</v>
      </c>
      <c r="AX180" s="31">
        <v>0</v>
      </c>
      <c r="AY180" s="31">
        <v>0</v>
      </c>
      <c r="AZ180" s="31">
        <f t="shared" si="284"/>
        <v>0</v>
      </c>
      <c r="BA180" s="31">
        <v>0</v>
      </c>
      <c r="BB180" s="31">
        <v>0</v>
      </c>
      <c r="BC180" s="31">
        <v>0</v>
      </c>
      <c r="BD180" s="103">
        <f t="shared" si="285"/>
        <v>0</v>
      </c>
    </row>
    <row r="181" spans="1:56" ht="17.25" customHeight="1" x14ac:dyDescent="0.2">
      <c r="A181" s="6" t="s">
        <v>98</v>
      </c>
      <c r="B181" s="34"/>
      <c r="C181" s="39">
        <v>7</v>
      </c>
      <c r="D181" s="40" t="s">
        <v>19</v>
      </c>
      <c r="E181" s="31">
        <v>0</v>
      </c>
      <c r="F181" s="31">
        <v>0</v>
      </c>
      <c r="G181" s="31">
        <v>0</v>
      </c>
      <c r="H181" s="41">
        <f t="shared" si="275"/>
        <v>0</v>
      </c>
      <c r="I181" s="31">
        <v>0</v>
      </c>
      <c r="J181" s="31">
        <v>0</v>
      </c>
      <c r="K181" s="31">
        <v>0</v>
      </c>
      <c r="L181" s="37">
        <f t="shared" si="276"/>
        <v>0</v>
      </c>
      <c r="M181" s="31">
        <v>0</v>
      </c>
      <c r="N181" s="31">
        <v>0</v>
      </c>
      <c r="O181" s="31">
        <v>0</v>
      </c>
      <c r="P181" s="37">
        <f t="shared" si="277"/>
        <v>0</v>
      </c>
      <c r="Q181" s="31">
        <v>0</v>
      </c>
      <c r="R181" s="31">
        <v>0</v>
      </c>
      <c r="S181" s="31">
        <v>0</v>
      </c>
      <c r="T181" s="37">
        <f t="shared" si="241"/>
        <v>0</v>
      </c>
      <c r="U181" s="31">
        <v>0</v>
      </c>
      <c r="V181" s="31">
        <v>0</v>
      </c>
      <c r="W181" s="31">
        <v>0</v>
      </c>
      <c r="X181" s="41">
        <f t="shared" si="242"/>
        <v>0</v>
      </c>
      <c r="Y181" s="31">
        <v>0</v>
      </c>
      <c r="Z181" s="31">
        <v>0</v>
      </c>
      <c r="AA181" s="31">
        <v>0</v>
      </c>
      <c r="AB181" s="37">
        <f t="shared" si="278"/>
        <v>0</v>
      </c>
      <c r="AC181" s="31">
        <v>0</v>
      </c>
      <c r="AD181" s="31">
        <v>0</v>
      </c>
      <c r="AE181" s="31">
        <v>0</v>
      </c>
      <c r="AF181" s="41">
        <f t="shared" si="279"/>
        <v>0</v>
      </c>
      <c r="AG181" s="31">
        <v>0</v>
      </c>
      <c r="AH181" s="31">
        <v>0</v>
      </c>
      <c r="AI181" s="31">
        <v>0</v>
      </c>
      <c r="AJ181" s="37">
        <f t="shared" si="280"/>
        <v>0</v>
      </c>
      <c r="AK181" s="31">
        <v>0</v>
      </c>
      <c r="AL181" s="31">
        <v>0</v>
      </c>
      <c r="AM181" s="31">
        <v>0</v>
      </c>
      <c r="AN181" s="41">
        <f t="shared" si="281"/>
        <v>0</v>
      </c>
      <c r="AO181" s="31">
        <v>0</v>
      </c>
      <c r="AP181" s="31">
        <v>0</v>
      </c>
      <c r="AQ181" s="31">
        <v>0</v>
      </c>
      <c r="AR181" s="37">
        <f t="shared" si="282"/>
        <v>0</v>
      </c>
      <c r="AS181" s="31">
        <v>0</v>
      </c>
      <c r="AT181" s="31">
        <v>0</v>
      </c>
      <c r="AU181" s="31">
        <v>0</v>
      </c>
      <c r="AV181" s="41">
        <f t="shared" si="283"/>
        <v>0</v>
      </c>
      <c r="AW181" s="31">
        <v>0</v>
      </c>
      <c r="AX181" s="31">
        <v>0</v>
      </c>
      <c r="AY181" s="31">
        <v>0</v>
      </c>
      <c r="AZ181" s="37">
        <f t="shared" si="284"/>
        <v>0</v>
      </c>
      <c r="BA181" s="31">
        <v>0</v>
      </c>
      <c r="BB181" s="31">
        <v>0</v>
      </c>
      <c r="BC181" s="31">
        <v>0</v>
      </c>
      <c r="BD181" s="41">
        <f t="shared" si="285"/>
        <v>0</v>
      </c>
    </row>
    <row r="182" spans="1:56" ht="17.25" customHeight="1" x14ac:dyDescent="0.2">
      <c r="A182" s="6" t="s">
        <v>99</v>
      </c>
      <c r="B182" s="34"/>
      <c r="C182" s="39">
        <v>8</v>
      </c>
      <c r="D182" s="40" t="s">
        <v>20</v>
      </c>
      <c r="E182" s="31">
        <v>0</v>
      </c>
      <c r="F182" s="31">
        <v>0</v>
      </c>
      <c r="G182" s="31">
        <v>0</v>
      </c>
      <c r="H182" s="41">
        <f t="shared" si="275"/>
        <v>0</v>
      </c>
      <c r="I182" s="31">
        <v>0</v>
      </c>
      <c r="J182" s="31">
        <v>0</v>
      </c>
      <c r="K182" s="31">
        <v>0</v>
      </c>
      <c r="L182" s="37">
        <f t="shared" si="276"/>
        <v>0</v>
      </c>
      <c r="M182" s="31">
        <v>0</v>
      </c>
      <c r="N182" s="31">
        <v>0</v>
      </c>
      <c r="O182" s="31">
        <v>0</v>
      </c>
      <c r="P182" s="37">
        <f t="shared" si="277"/>
        <v>0</v>
      </c>
      <c r="Q182" s="31">
        <v>0</v>
      </c>
      <c r="R182" s="31">
        <v>0</v>
      </c>
      <c r="S182" s="31">
        <v>0</v>
      </c>
      <c r="T182" s="37">
        <f t="shared" si="241"/>
        <v>0</v>
      </c>
      <c r="U182" s="31">
        <v>0</v>
      </c>
      <c r="V182" s="31">
        <v>0</v>
      </c>
      <c r="W182" s="31">
        <v>0</v>
      </c>
      <c r="X182" s="41">
        <f t="shared" si="242"/>
        <v>0</v>
      </c>
      <c r="Y182" s="31">
        <v>0</v>
      </c>
      <c r="Z182" s="31">
        <v>0</v>
      </c>
      <c r="AA182" s="31">
        <v>0</v>
      </c>
      <c r="AB182" s="37">
        <f t="shared" si="278"/>
        <v>0</v>
      </c>
      <c r="AC182" s="31">
        <v>0</v>
      </c>
      <c r="AD182" s="31">
        <v>0</v>
      </c>
      <c r="AE182" s="31">
        <v>0</v>
      </c>
      <c r="AF182" s="41">
        <f t="shared" si="279"/>
        <v>0</v>
      </c>
      <c r="AG182" s="31">
        <v>0</v>
      </c>
      <c r="AH182" s="31">
        <v>0</v>
      </c>
      <c r="AI182" s="31">
        <v>0</v>
      </c>
      <c r="AJ182" s="37">
        <f t="shared" si="280"/>
        <v>0</v>
      </c>
      <c r="AK182" s="31">
        <v>0</v>
      </c>
      <c r="AL182" s="31">
        <v>0</v>
      </c>
      <c r="AM182" s="31">
        <v>0</v>
      </c>
      <c r="AN182" s="41">
        <f t="shared" si="281"/>
        <v>0</v>
      </c>
      <c r="AO182" s="31">
        <v>0</v>
      </c>
      <c r="AP182" s="31">
        <v>0</v>
      </c>
      <c r="AQ182" s="31">
        <v>0</v>
      </c>
      <c r="AR182" s="37">
        <f t="shared" si="282"/>
        <v>0</v>
      </c>
      <c r="AS182" s="31">
        <v>0</v>
      </c>
      <c r="AT182" s="31">
        <v>0</v>
      </c>
      <c r="AU182" s="31">
        <v>0</v>
      </c>
      <c r="AV182" s="41">
        <f t="shared" si="283"/>
        <v>0</v>
      </c>
      <c r="AW182" s="31">
        <v>0</v>
      </c>
      <c r="AX182" s="31">
        <v>0</v>
      </c>
      <c r="AY182" s="31">
        <v>0</v>
      </c>
      <c r="AZ182" s="37">
        <f t="shared" si="284"/>
        <v>0</v>
      </c>
      <c r="BA182" s="31">
        <v>0</v>
      </c>
      <c r="BB182" s="31">
        <v>0</v>
      </c>
      <c r="BC182" s="31">
        <v>0</v>
      </c>
      <c r="BD182" s="41">
        <f t="shared" si="285"/>
        <v>0</v>
      </c>
    </row>
    <row r="183" spans="1:56" ht="17.25" customHeight="1" x14ac:dyDescent="0.2">
      <c r="A183" s="22"/>
      <c r="B183" s="53">
        <v>20</v>
      </c>
      <c r="C183" s="54" t="s">
        <v>41</v>
      </c>
      <c r="D183" s="55"/>
      <c r="E183" s="56">
        <f>SUM(E184:E191)</f>
        <v>6210</v>
      </c>
      <c r="F183" s="56">
        <f>SUM(F184:F191)</f>
        <v>0</v>
      </c>
      <c r="G183" s="56">
        <f>SUM(G184:G191)</f>
        <v>0</v>
      </c>
      <c r="H183" s="107">
        <f t="shared" si="275"/>
        <v>6210</v>
      </c>
      <c r="I183" s="56">
        <f>SUM(I184:I191)</f>
        <v>0</v>
      </c>
      <c r="J183" s="56">
        <f>SUM(J184:J191)</f>
        <v>0</v>
      </c>
      <c r="K183" s="56">
        <f>SUM(K184:K191)</f>
        <v>0</v>
      </c>
      <c r="L183" s="56">
        <f t="shared" si="276"/>
        <v>0</v>
      </c>
      <c r="M183" s="26">
        <f t="shared" ref="M183:O187" si="355">+I183+E183</f>
        <v>6210</v>
      </c>
      <c r="N183" s="26">
        <f t="shared" si="355"/>
        <v>0</v>
      </c>
      <c r="O183" s="26">
        <f t="shared" si="355"/>
        <v>0</v>
      </c>
      <c r="P183" s="57">
        <f t="shared" si="277"/>
        <v>6210</v>
      </c>
      <c r="Q183" s="56">
        <f>SUM(Q184:Q191)</f>
        <v>0</v>
      </c>
      <c r="R183" s="56">
        <f>SUM(R184:R191)</f>
        <v>0</v>
      </c>
      <c r="S183" s="56">
        <f>SUM(S184:S191)</f>
        <v>0</v>
      </c>
      <c r="T183" s="56">
        <f t="shared" si="241"/>
        <v>0</v>
      </c>
      <c r="U183" s="26">
        <f t="shared" ref="U183:U187" si="356">+Q183+M183</f>
        <v>6210</v>
      </c>
      <c r="V183" s="26">
        <f t="shared" ref="V183:V187" si="357">+R183+N183</f>
        <v>0</v>
      </c>
      <c r="W183" s="26">
        <f t="shared" ref="W183:W187" si="358">+S183+O183</f>
        <v>0</v>
      </c>
      <c r="X183" s="108">
        <f t="shared" si="242"/>
        <v>6210</v>
      </c>
      <c r="Y183" s="56">
        <f>SUM(Y184:Y191)</f>
        <v>0</v>
      </c>
      <c r="Z183" s="56">
        <f>SUM(Z184:Z191)</f>
        <v>0</v>
      </c>
      <c r="AA183" s="56">
        <f>SUM(AA184:AA191)</f>
        <v>0</v>
      </c>
      <c r="AB183" s="56">
        <f t="shared" si="278"/>
        <v>0</v>
      </c>
      <c r="AC183" s="26">
        <f t="shared" ref="AC183:AC187" si="359">+Y183+U183</f>
        <v>6210</v>
      </c>
      <c r="AD183" s="26">
        <f t="shared" ref="AD183:AD187" si="360">+Z183+V183</f>
        <v>0</v>
      </c>
      <c r="AE183" s="26">
        <f t="shared" ref="AE183:AE187" si="361">+AA183+W183</f>
        <v>0</v>
      </c>
      <c r="AF183" s="108">
        <f t="shared" si="279"/>
        <v>6210</v>
      </c>
      <c r="AG183" s="56">
        <f>SUM(AG184:AG191)</f>
        <v>0</v>
      </c>
      <c r="AH183" s="56">
        <f>SUM(AH184:AH191)</f>
        <v>0</v>
      </c>
      <c r="AI183" s="56">
        <f>SUM(AI184:AI191)</f>
        <v>0</v>
      </c>
      <c r="AJ183" s="56">
        <f t="shared" si="280"/>
        <v>0</v>
      </c>
      <c r="AK183" s="26">
        <f t="shared" ref="AK183:AK187" si="362">+AG183+AC183</f>
        <v>6210</v>
      </c>
      <c r="AL183" s="26">
        <f t="shared" ref="AL183:AL187" si="363">+AH183+AD183</f>
        <v>0</v>
      </c>
      <c r="AM183" s="26">
        <f t="shared" ref="AM183:AM187" si="364">+AI183+AE183</f>
        <v>0</v>
      </c>
      <c r="AN183" s="108">
        <f t="shared" si="281"/>
        <v>6210</v>
      </c>
      <c r="AO183" s="56">
        <f>SUM(AO184:AO191)</f>
        <v>0</v>
      </c>
      <c r="AP183" s="56">
        <f>SUM(AP184:AP191)</f>
        <v>0</v>
      </c>
      <c r="AQ183" s="56">
        <f>SUM(AQ184:AQ191)</f>
        <v>0</v>
      </c>
      <c r="AR183" s="56">
        <f t="shared" si="282"/>
        <v>0</v>
      </c>
      <c r="AS183" s="26">
        <f t="shared" ref="AS183:AS187" si="365">+AO183+AK183</f>
        <v>6210</v>
      </c>
      <c r="AT183" s="26">
        <f t="shared" ref="AT183:AT187" si="366">+AP183+AL183</f>
        <v>0</v>
      </c>
      <c r="AU183" s="26">
        <f t="shared" ref="AU183:AU187" si="367">+AQ183+AM183</f>
        <v>0</v>
      </c>
      <c r="AV183" s="108">
        <f t="shared" si="283"/>
        <v>6210</v>
      </c>
      <c r="AW183" s="56">
        <f>SUM(AW184:AW191)</f>
        <v>0</v>
      </c>
      <c r="AX183" s="56">
        <f>SUM(AX184:AX191)</f>
        <v>0</v>
      </c>
      <c r="AY183" s="56">
        <f>SUM(AY184:AY191)</f>
        <v>0</v>
      </c>
      <c r="AZ183" s="56">
        <f t="shared" si="284"/>
        <v>0</v>
      </c>
      <c r="BA183" s="26">
        <f t="shared" ref="BA183:BA187" si="368">+AW183+AS183</f>
        <v>6210</v>
      </c>
      <c r="BB183" s="26">
        <f t="shared" ref="BB183:BB187" si="369">+AX183+AT183</f>
        <v>0</v>
      </c>
      <c r="BC183" s="26">
        <f t="shared" ref="BC183:BC187" si="370">+AY183+AU183</f>
        <v>0</v>
      </c>
      <c r="BD183" s="108">
        <f t="shared" si="285"/>
        <v>6210</v>
      </c>
    </row>
    <row r="184" spans="1:56" ht="17.25" customHeight="1" x14ac:dyDescent="0.2">
      <c r="A184" s="6"/>
      <c r="B184" s="58"/>
      <c r="C184" s="59">
        <v>1</v>
      </c>
      <c r="D184" s="60" t="s">
        <v>11</v>
      </c>
      <c r="E184" s="31">
        <v>0</v>
      </c>
      <c r="F184" s="31">
        <v>0</v>
      </c>
      <c r="G184" s="31">
        <v>0</v>
      </c>
      <c r="H184" s="135">
        <f t="shared" si="275"/>
        <v>0</v>
      </c>
      <c r="I184" s="31"/>
      <c r="J184" s="31"/>
      <c r="K184" s="31"/>
      <c r="L184" s="61">
        <f t="shared" si="276"/>
        <v>0</v>
      </c>
      <c r="M184" s="31">
        <f t="shared" si="355"/>
        <v>0</v>
      </c>
      <c r="N184" s="31">
        <f t="shared" si="355"/>
        <v>0</v>
      </c>
      <c r="O184" s="31">
        <f t="shared" si="355"/>
        <v>0</v>
      </c>
      <c r="P184" s="62">
        <f t="shared" si="277"/>
        <v>0</v>
      </c>
      <c r="Q184" s="31"/>
      <c r="R184" s="31"/>
      <c r="S184" s="31"/>
      <c r="T184" s="61">
        <f t="shared" si="241"/>
        <v>0</v>
      </c>
      <c r="U184" s="31">
        <f t="shared" si="356"/>
        <v>0</v>
      </c>
      <c r="V184" s="31">
        <f t="shared" si="357"/>
        <v>0</v>
      </c>
      <c r="W184" s="31">
        <f t="shared" si="358"/>
        <v>0</v>
      </c>
      <c r="X184" s="262">
        <f t="shared" si="242"/>
        <v>0</v>
      </c>
      <c r="Y184" s="31"/>
      <c r="Z184" s="31"/>
      <c r="AA184" s="31"/>
      <c r="AB184" s="61">
        <f t="shared" si="278"/>
        <v>0</v>
      </c>
      <c r="AC184" s="31">
        <f t="shared" si="359"/>
        <v>0</v>
      </c>
      <c r="AD184" s="31">
        <f t="shared" si="360"/>
        <v>0</v>
      </c>
      <c r="AE184" s="31">
        <f t="shared" si="361"/>
        <v>0</v>
      </c>
      <c r="AF184" s="262">
        <f t="shared" si="279"/>
        <v>0</v>
      </c>
      <c r="AG184" s="31"/>
      <c r="AH184" s="31"/>
      <c r="AI184" s="31"/>
      <c r="AJ184" s="61">
        <f t="shared" si="280"/>
        <v>0</v>
      </c>
      <c r="AK184" s="31">
        <f t="shared" si="362"/>
        <v>0</v>
      </c>
      <c r="AL184" s="31">
        <f t="shared" si="363"/>
        <v>0</v>
      </c>
      <c r="AM184" s="31">
        <f t="shared" si="364"/>
        <v>0</v>
      </c>
      <c r="AN184" s="262">
        <f t="shared" si="281"/>
        <v>0</v>
      </c>
      <c r="AO184" s="31">
        <v>0</v>
      </c>
      <c r="AP184" s="31">
        <v>0</v>
      </c>
      <c r="AQ184" s="31">
        <v>0</v>
      </c>
      <c r="AR184" s="61">
        <f t="shared" si="282"/>
        <v>0</v>
      </c>
      <c r="AS184" s="31">
        <f t="shared" si="365"/>
        <v>0</v>
      </c>
      <c r="AT184" s="31">
        <f t="shared" si="366"/>
        <v>0</v>
      </c>
      <c r="AU184" s="31">
        <f t="shared" si="367"/>
        <v>0</v>
      </c>
      <c r="AV184" s="262">
        <f t="shared" si="283"/>
        <v>0</v>
      </c>
      <c r="AW184" s="31">
        <v>0</v>
      </c>
      <c r="AX184" s="31">
        <v>0</v>
      </c>
      <c r="AY184" s="31">
        <v>0</v>
      </c>
      <c r="AZ184" s="61">
        <f t="shared" si="284"/>
        <v>0</v>
      </c>
      <c r="BA184" s="31">
        <f t="shared" si="368"/>
        <v>0</v>
      </c>
      <c r="BB184" s="31">
        <f t="shared" si="369"/>
        <v>0</v>
      </c>
      <c r="BC184" s="31">
        <f t="shared" si="370"/>
        <v>0</v>
      </c>
      <c r="BD184" s="262">
        <f t="shared" si="285"/>
        <v>0</v>
      </c>
    </row>
    <row r="185" spans="1:56" ht="30" x14ac:dyDescent="0.2">
      <c r="A185" s="6"/>
      <c r="B185" s="34"/>
      <c r="C185" s="35">
        <v>2</v>
      </c>
      <c r="D185" s="36" t="s">
        <v>12</v>
      </c>
      <c r="E185" s="31">
        <v>0</v>
      </c>
      <c r="F185" s="31">
        <v>0</v>
      </c>
      <c r="G185" s="31">
        <v>0</v>
      </c>
      <c r="H185" s="41">
        <f t="shared" si="275"/>
        <v>0</v>
      </c>
      <c r="I185" s="31"/>
      <c r="J185" s="31"/>
      <c r="K185" s="31"/>
      <c r="L185" s="37">
        <f t="shared" si="276"/>
        <v>0</v>
      </c>
      <c r="M185" s="31">
        <f t="shared" si="355"/>
        <v>0</v>
      </c>
      <c r="N185" s="31">
        <f t="shared" si="355"/>
        <v>0</v>
      </c>
      <c r="O185" s="31">
        <f t="shared" si="355"/>
        <v>0</v>
      </c>
      <c r="P185" s="38">
        <f t="shared" si="277"/>
        <v>0</v>
      </c>
      <c r="Q185" s="31"/>
      <c r="R185" s="31"/>
      <c r="S185" s="31"/>
      <c r="T185" s="37">
        <f t="shared" si="241"/>
        <v>0</v>
      </c>
      <c r="U185" s="31">
        <f t="shared" si="356"/>
        <v>0</v>
      </c>
      <c r="V185" s="31">
        <f t="shared" si="357"/>
        <v>0</v>
      </c>
      <c r="W185" s="31">
        <f t="shared" si="358"/>
        <v>0</v>
      </c>
      <c r="X185" s="42">
        <f t="shared" si="242"/>
        <v>0</v>
      </c>
      <c r="Y185" s="31"/>
      <c r="Z185" s="31"/>
      <c r="AA185" s="31"/>
      <c r="AB185" s="37">
        <f t="shared" si="278"/>
        <v>0</v>
      </c>
      <c r="AC185" s="31">
        <f t="shared" si="359"/>
        <v>0</v>
      </c>
      <c r="AD185" s="31">
        <f t="shared" si="360"/>
        <v>0</v>
      </c>
      <c r="AE185" s="31">
        <f t="shared" si="361"/>
        <v>0</v>
      </c>
      <c r="AF185" s="42">
        <f t="shared" si="279"/>
        <v>0</v>
      </c>
      <c r="AG185" s="31"/>
      <c r="AH185" s="31"/>
      <c r="AI185" s="31"/>
      <c r="AJ185" s="37">
        <f t="shared" si="280"/>
        <v>0</v>
      </c>
      <c r="AK185" s="31">
        <f t="shared" si="362"/>
        <v>0</v>
      </c>
      <c r="AL185" s="31">
        <f t="shared" si="363"/>
        <v>0</v>
      </c>
      <c r="AM185" s="31">
        <f t="shared" si="364"/>
        <v>0</v>
      </c>
      <c r="AN185" s="42">
        <f t="shared" si="281"/>
        <v>0</v>
      </c>
      <c r="AO185" s="31">
        <v>0</v>
      </c>
      <c r="AP185" s="31">
        <v>0</v>
      </c>
      <c r="AQ185" s="31">
        <v>0</v>
      </c>
      <c r="AR185" s="37">
        <f t="shared" si="282"/>
        <v>0</v>
      </c>
      <c r="AS185" s="31">
        <f t="shared" si="365"/>
        <v>0</v>
      </c>
      <c r="AT185" s="31">
        <f t="shared" si="366"/>
        <v>0</v>
      </c>
      <c r="AU185" s="31">
        <f t="shared" si="367"/>
        <v>0</v>
      </c>
      <c r="AV185" s="42">
        <f t="shared" si="283"/>
        <v>0</v>
      </c>
      <c r="AW185" s="31">
        <v>0</v>
      </c>
      <c r="AX185" s="31">
        <v>0</v>
      </c>
      <c r="AY185" s="31">
        <v>0</v>
      </c>
      <c r="AZ185" s="37">
        <f t="shared" si="284"/>
        <v>0</v>
      </c>
      <c r="BA185" s="31">
        <f t="shared" si="368"/>
        <v>0</v>
      </c>
      <c r="BB185" s="31">
        <f t="shared" si="369"/>
        <v>0</v>
      </c>
      <c r="BC185" s="31">
        <f t="shared" si="370"/>
        <v>0</v>
      </c>
      <c r="BD185" s="42">
        <f t="shared" si="285"/>
        <v>0</v>
      </c>
    </row>
    <row r="186" spans="1:56" ht="17.25" customHeight="1" x14ac:dyDescent="0.2">
      <c r="A186" s="6"/>
      <c r="B186" s="34"/>
      <c r="C186" s="39">
        <v>3</v>
      </c>
      <c r="D186" s="40" t="s">
        <v>13</v>
      </c>
      <c r="E186" s="31">
        <v>3810</v>
      </c>
      <c r="F186" s="31">
        <v>0</v>
      </c>
      <c r="G186" s="31">
        <v>0</v>
      </c>
      <c r="H186" s="41">
        <f t="shared" si="275"/>
        <v>3810</v>
      </c>
      <c r="I186" s="31"/>
      <c r="J186" s="31"/>
      <c r="K186" s="31"/>
      <c r="L186" s="37">
        <f t="shared" si="276"/>
        <v>0</v>
      </c>
      <c r="M186" s="31">
        <f t="shared" si="355"/>
        <v>3810</v>
      </c>
      <c r="N186" s="31">
        <f t="shared" si="355"/>
        <v>0</v>
      </c>
      <c r="O186" s="31">
        <f t="shared" si="355"/>
        <v>0</v>
      </c>
      <c r="P186" s="38">
        <f t="shared" si="277"/>
        <v>3810</v>
      </c>
      <c r="Q186" s="31"/>
      <c r="R186" s="31"/>
      <c r="S186" s="31"/>
      <c r="T186" s="37">
        <f t="shared" si="241"/>
        <v>0</v>
      </c>
      <c r="U186" s="31">
        <f t="shared" si="356"/>
        <v>3810</v>
      </c>
      <c r="V186" s="31">
        <f t="shared" si="357"/>
        <v>0</v>
      </c>
      <c r="W186" s="31">
        <f t="shared" si="358"/>
        <v>0</v>
      </c>
      <c r="X186" s="42">
        <f t="shared" si="242"/>
        <v>3810</v>
      </c>
      <c r="Y186" s="31"/>
      <c r="Z186" s="31"/>
      <c r="AA186" s="31"/>
      <c r="AB186" s="37">
        <f t="shared" si="278"/>
        <v>0</v>
      </c>
      <c r="AC186" s="31">
        <f t="shared" si="359"/>
        <v>3810</v>
      </c>
      <c r="AD186" s="31">
        <f t="shared" si="360"/>
        <v>0</v>
      </c>
      <c r="AE186" s="31">
        <f t="shared" si="361"/>
        <v>0</v>
      </c>
      <c r="AF186" s="42">
        <f t="shared" si="279"/>
        <v>3810</v>
      </c>
      <c r="AG186" s="31"/>
      <c r="AH186" s="31"/>
      <c r="AI186" s="31"/>
      <c r="AJ186" s="37">
        <f t="shared" si="280"/>
        <v>0</v>
      </c>
      <c r="AK186" s="31">
        <f t="shared" si="362"/>
        <v>3810</v>
      </c>
      <c r="AL186" s="31">
        <f t="shared" si="363"/>
        <v>0</v>
      </c>
      <c r="AM186" s="31">
        <f t="shared" si="364"/>
        <v>0</v>
      </c>
      <c r="AN186" s="42">
        <f t="shared" si="281"/>
        <v>3810</v>
      </c>
      <c r="AO186" s="31">
        <v>0</v>
      </c>
      <c r="AP186" s="31">
        <v>0</v>
      </c>
      <c r="AQ186" s="31">
        <v>0</v>
      </c>
      <c r="AR186" s="37">
        <f t="shared" si="282"/>
        <v>0</v>
      </c>
      <c r="AS186" s="31">
        <f t="shared" si="365"/>
        <v>3810</v>
      </c>
      <c r="AT186" s="31">
        <f t="shared" si="366"/>
        <v>0</v>
      </c>
      <c r="AU186" s="31">
        <f t="shared" si="367"/>
        <v>0</v>
      </c>
      <c r="AV186" s="42">
        <f t="shared" si="283"/>
        <v>3810</v>
      </c>
      <c r="AW186" s="31">
        <v>0</v>
      </c>
      <c r="AX186" s="31">
        <v>0</v>
      </c>
      <c r="AY186" s="31">
        <v>0</v>
      </c>
      <c r="AZ186" s="37">
        <f t="shared" si="284"/>
        <v>0</v>
      </c>
      <c r="BA186" s="31">
        <f t="shared" si="368"/>
        <v>3810</v>
      </c>
      <c r="BB186" s="31">
        <f t="shared" si="369"/>
        <v>0</v>
      </c>
      <c r="BC186" s="31">
        <f t="shared" si="370"/>
        <v>0</v>
      </c>
      <c r="BD186" s="42">
        <f t="shared" si="285"/>
        <v>3810</v>
      </c>
    </row>
    <row r="187" spans="1:56" ht="17.25" customHeight="1" x14ac:dyDescent="0.2">
      <c r="A187" s="6"/>
      <c r="B187" s="34"/>
      <c r="C187" s="39">
        <v>4</v>
      </c>
      <c r="D187" s="40" t="s">
        <v>14</v>
      </c>
      <c r="E187" s="31">
        <v>0</v>
      </c>
      <c r="F187" s="31">
        <v>0</v>
      </c>
      <c r="G187" s="31">
        <v>0</v>
      </c>
      <c r="H187" s="41">
        <f t="shared" si="275"/>
        <v>0</v>
      </c>
      <c r="I187" s="31"/>
      <c r="J187" s="31"/>
      <c r="K187" s="31"/>
      <c r="L187" s="37">
        <f t="shared" si="276"/>
        <v>0</v>
      </c>
      <c r="M187" s="31">
        <f t="shared" si="355"/>
        <v>0</v>
      </c>
      <c r="N187" s="31">
        <f t="shared" si="355"/>
        <v>0</v>
      </c>
      <c r="O187" s="31">
        <f t="shared" si="355"/>
        <v>0</v>
      </c>
      <c r="P187" s="38">
        <f t="shared" si="277"/>
        <v>0</v>
      </c>
      <c r="Q187" s="31"/>
      <c r="R187" s="31"/>
      <c r="S187" s="31"/>
      <c r="T187" s="37">
        <f t="shared" si="241"/>
        <v>0</v>
      </c>
      <c r="U187" s="31">
        <f t="shared" si="356"/>
        <v>0</v>
      </c>
      <c r="V187" s="31">
        <f t="shared" si="357"/>
        <v>0</v>
      </c>
      <c r="W187" s="31">
        <f t="shared" si="358"/>
        <v>0</v>
      </c>
      <c r="X187" s="42">
        <f t="shared" si="242"/>
        <v>0</v>
      </c>
      <c r="Y187" s="31"/>
      <c r="Z187" s="31"/>
      <c r="AA187" s="31"/>
      <c r="AB187" s="37">
        <f t="shared" si="278"/>
        <v>0</v>
      </c>
      <c r="AC187" s="31">
        <f t="shared" si="359"/>
        <v>0</v>
      </c>
      <c r="AD187" s="31">
        <f t="shared" si="360"/>
        <v>0</v>
      </c>
      <c r="AE187" s="31">
        <f t="shared" si="361"/>
        <v>0</v>
      </c>
      <c r="AF187" s="42">
        <f t="shared" si="279"/>
        <v>0</v>
      </c>
      <c r="AG187" s="31"/>
      <c r="AH187" s="31"/>
      <c r="AI187" s="31"/>
      <c r="AJ187" s="37">
        <f t="shared" si="280"/>
        <v>0</v>
      </c>
      <c r="AK187" s="31">
        <f t="shared" si="362"/>
        <v>0</v>
      </c>
      <c r="AL187" s="31">
        <f t="shared" si="363"/>
        <v>0</v>
      </c>
      <c r="AM187" s="31">
        <f t="shared" si="364"/>
        <v>0</v>
      </c>
      <c r="AN187" s="42">
        <f t="shared" si="281"/>
        <v>0</v>
      </c>
      <c r="AO187" s="31">
        <v>0</v>
      </c>
      <c r="AP187" s="31">
        <v>0</v>
      </c>
      <c r="AQ187" s="31">
        <v>0</v>
      </c>
      <c r="AR187" s="37">
        <f t="shared" si="282"/>
        <v>0</v>
      </c>
      <c r="AS187" s="31">
        <f t="shared" si="365"/>
        <v>0</v>
      </c>
      <c r="AT187" s="31">
        <f t="shared" si="366"/>
        <v>0</v>
      </c>
      <c r="AU187" s="31">
        <f t="shared" si="367"/>
        <v>0</v>
      </c>
      <c r="AV187" s="42">
        <f t="shared" si="283"/>
        <v>0</v>
      </c>
      <c r="AW187" s="31">
        <v>0</v>
      </c>
      <c r="AX187" s="31">
        <v>0</v>
      </c>
      <c r="AY187" s="31">
        <v>0</v>
      </c>
      <c r="AZ187" s="37">
        <f t="shared" si="284"/>
        <v>0</v>
      </c>
      <c r="BA187" s="31">
        <f t="shared" si="368"/>
        <v>0</v>
      </c>
      <c r="BB187" s="31">
        <f t="shared" si="369"/>
        <v>0</v>
      </c>
      <c r="BC187" s="31">
        <f t="shared" si="370"/>
        <v>0</v>
      </c>
      <c r="BD187" s="42">
        <f t="shared" si="285"/>
        <v>0</v>
      </c>
    </row>
    <row r="188" spans="1:56" ht="17.25" customHeight="1" x14ac:dyDescent="0.2">
      <c r="A188" s="6">
        <v>8</v>
      </c>
      <c r="B188" s="34"/>
      <c r="C188" s="39">
        <v>5</v>
      </c>
      <c r="D188" s="40" t="s">
        <v>15</v>
      </c>
      <c r="E188" s="31">
        <v>2400</v>
      </c>
      <c r="F188" s="31">
        <v>0</v>
      </c>
      <c r="G188" s="31">
        <v>0</v>
      </c>
      <c r="H188" s="41">
        <f t="shared" si="275"/>
        <v>2400</v>
      </c>
      <c r="I188" s="31">
        <v>0</v>
      </c>
      <c r="J188" s="31">
        <v>0</v>
      </c>
      <c r="K188" s="31">
        <v>0</v>
      </c>
      <c r="L188" s="41">
        <f t="shared" si="276"/>
        <v>0</v>
      </c>
      <c r="M188" s="31">
        <v>2400</v>
      </c>
      <c r="N188" s="31">
        <v>0</v>
      </c>
      <c r="O188" s="31">
        <v>0</v>
      </c>
      <c r="P188" s="41">
        <f t="shared" si="277"/>
        <v>2400</v>
      </c>
      <c r="Q188" s="31">
        <v>0</v>
      </c>
      <c r="R188" s="31">
        <v>0</v>
      </c>
      <c r="S188" s="31">
        <v>0</v>
      </c>
      <c r="T188" s="41">
        <f t="shared" si="241"/>
        <v>0</v>
      </c>
      <c r="U188" s="31">
        <v>2400</v>
      </c>
      <c r="V188" s="31">
        <v>0</v>
      </c>
      <c r="W188" s="31">
        <v>0</v>
      </c>
      <c r="X188" s="41">
        <f t="shared" si="242"/>
        <v>2400</v>
      </c>
      <c r="Y188" s="31">
        <v>0</v>
      </c>
      <c r="Z188" s="31">
        <v>0</v>
      </c>
      <c r="AA188" s="31">
        <v>0</v>
      </c>
      <c r="AB188" s="41">
        <f t="shared" si="278"/>
        <v>0</v>
      </c>
      <c r="AC188" s="31">
        <v>2400</v>
      </c>
      <c r="AD188" s="31">
        <v>0</v>
      </c>
      <c r="AE188" s="31">
        <v>0</v>
      </c>
      <c r="AF188" s="41">
        <f t="shared" si="279"/>
        <v>2400</v>
      </c>
      <c r="AG188" s="31">
        <v>0</v>
      </c>
      <c r="AH188" s="31">
        <v>0</v>
      </c>
      <c r="AI188" s="31">
        <v>0</v>
      </c>
      <c r="AJ188" s="41">
        <f t="shared" si="280"/>
        <v>0</v>
      </c>
      <c r="AK188" s="31">
        <v>2400</v>
      </c>
      <c r="AL188" s="31">
        <v>0</v>
      </c>
      <c r="AM188" s="31">
        <v>0</v>
      </c>
      <c r="AN188" s="41">
        <f t="shared" si="281"/>
        <v>2400</v>
      </c>
      <c r="AO188" s="31">
        <v>0</v>
      </c>
      <c r="AP188" s="31">
        <v>0</v>
      </c>
      <c r="AQ188" s="31">
        <v>0</v>
      </c>
      <c r="AR188" s="41">
        <f t="shared" si="282"/>
        <v>0</v>
      </c>
      <c r="AS188" s="31">
        <v>2400</v>
      </c>
      <c r="AT188" s="31">
        <v>0</v>
      </c>
      <c r="AU188" s="31">
        <v>0</v>
      </c>
      <c r="AV188" s="41">
        <f t="shared" si="283"/>
        <v>2400</v>
      </c>
      <c r="AW188" s="31">
        <v>0</v>
      </c>
      <c r="AX188" s="31">
        <v>0</v>
      </c>
      <c r="AY188" s="31">
        <v>0</v>
      </c>
      <c r="AZ188" s="41">
        <f t="shared" si="284"/>
        <v>0</v>
      </c>
      <c r="BA188" s="31">
        <v>2400</v>
      </c>
      <c r="BB188" s="31">
        <v>0</v>
      </c>
      <c r="BC188" s="31">
        <v>0</v>
      </c>
      <c r="BD188" s="41">
        <f t="shared" si="285"/>
        <v>2400</v>
      </c>
    </row>
    <row r="189" spans="1:56" ht="17.25" customHeight="1" x14ac:dyDescent="0.2">
      <c r="A189" s="6" t="s">
        <v>97</v>
      </c>
      <c r="B189" s="28"/>
      <c r="C189" s="29">
        <v>6</v>
      </c>
      <c r="D189" s="30" t="s">
        <v>17</v>
      </c>
      <c r="E189" s="31">
        <v>0</v>
      </c>
      <c r="F189" s="31">
        <v>0</v>
      </c>
      <c r="G189" s="31">
        <v>0</v>
      </c>
      <c r="H189" s="102">
        <f t="shared" si="275"/>
        <v>0</v>
      </c>
      <c r="I189" s="31">
        <v>0</v>
      </c>
      <c r="J189" s="31">
        <v>0</v>
      </c>
      <c r="K189" s="31">
        <v>0</v>
      </c>
      <c r="L189" s="31">
        <f t="shared" si="276"/>
        <v>0</v>
      </c>
      <c r="M189" s="31">
        <v>0</v>
      </c>
      <c r="N189" s="31">
        <v>0</v>
      </c>
      <c r="O189" s="31">
        <v>0</v>
      </c>
      <c r="P189" s="32">
        <f t="shared" si="277"/>
        <v>0</v>
      </c>
      <c r="Q189" s="31">
        <v>0</v>
      </c>
      <c r="R189" s="31">
        <v>0</v>
      </c>
      <c r="S189" s="31">
        <v>0</v>
      </c>
      <c r="T189" s="31">
        <f t="shared" si="241"/>
        <v>0</v>
      </c>
      <c r="U189" s="31">
        <v>0</v>
      </c>
      <c r="V189" s="31">
        <v>0</v>
      </c>
      <c r="W189" s="31">
        <v>0</v>
      </c>
      <c r="X189" s="103">
        <f t="shared" si="242"/>
        <v>0</v>
      </c>
      <c r="Y189" s="31">
        <v>0</v>
      </c>
      <c r="Z189" s="31">
        <v>0</v>
      </c>
      <c r="AA189" s="31">
        <v>0</v>
      </c>
      <c r="AB189" s="31">
        <f t="shared" si="278"/>
        <v>0</v>
      </c>
      <c r="AC189" s="31">
        <v>0</v>
      </c>
      <c r="AD189" s="31">
        <v>0</v>
      </c>
      <c r="AE189" s="31">
        <v>0</v>
      </c>
      <c r="AF189" s="103">
        <f t="shared" si="279"/>
        <v>0</v>
      </c>
      <c r="AG189" s="31">
        <v>0</v>
      </c>
      <c r="AH189" s="31">
        <v>0</v>
      </c>
      <c r="AI189" s="31">
        <v>0</v>
      </c>
      <c r="AJ189" s="31">
        <f t="shared" si="280"/>
        <v>0</v>
      </c>
      <c r="AK189" s="31">
        <v>0</v>
      </c>
      <c r="AL189" s="31">
        <v>0</v>
      </c>
      <c r="AM189" s="31">
        <v>0</v>
      </c>
      <c r="AN189" s="103">
        <f t="shared" si="281"/>
        <v>0</v>
      </c>
      <c r="AO189" s="31">
        <v>0</v>
      </c>
      <c r="AP189" s="31">
        <v>0</v>
      </c>
      <c r="AQ189" s="31">
        <v>0</v>
      </c>
      <c r="AR189" s="31">
        <f t="shared" si="282"/>
        <v>0</v>
      </c>
      <c r="AS189" s="31">
        <v>0</v>
      </c>
      <c r="AT189" s="31">
        <v>0</v>
      </c>
      <c r="AU189" s="31">
        <v>0</v>
      </c>
      <c r="AV189" s="103">
        <f t="shared" si="283"/>
        <v>0</v>
      </c>
      <c r="AW189" s="31">
        <v>0</v>
      </c>
      <c r="AX189" s="31">
        <v>0</v>
      </c>
      <c r="AY189" s="31">
        <v>0</v>
      </c>
      <c r="AZ189" s="31">
        <f t="shared" si="284"/>
        <v>0</v>
      </c>
      <c r="BA189" s="31">
        <v>0</v>
      </c>
      <c r="BB189" s="31">
        <v>0</v>
      </c>
      <c r="BC189" s="31">
        <v>0</v>
      </c>
      <c r="BD189" s="103">
        <f t="shared" si="285"/>
        <v>0</v>
      </c>
    </row>
    <row r="190" spans="1:56" ht="17.25" customHeight="1" x14ac:dyDescent="0.2">
      <c r="A190" s="6" t="s">
        <v>98</v>
      </c>
      <c r="B190" s="34"/>
      <c r="C190" s="39">
        <v>7</v>
      </c>
      <c r="D190" s="40" t="s">
        <v>19</v>
      </c>
      <c r="E190" s="37">
        <v>0</v>
      </c>
      <c r="F190" s="37">
        <v>0</v>
      </c>
      <c r="G190" s="37">
        <v>0</v>
      </c>
      <c r="H190" s="41">
        <f t="shared" si="275"/>
        <v>0</v>
      </c>
      <c r="I190" s="37">
        <v>0</v>
      </c>
      <c r="J190" s="37">
        <v>0</v>
      </c>
      <c r="K190" s="37">
        <v>0</v>
      </c>
      <c r="L190" s="37">
        <f t="shared" si="276"/>
        <v>0</v>
      </c>
      <c r="M190" s="37">
        <v>0</v>
      </c>
      <c r="N190" s="37">
        <v>0</v>
      </c>
      <c r="O190" s="37">
        <v>0</v>
      </c>
      <c r="P190" s="37">
        <f t="shared" si="277"/>
        <v>0</v>
      </c>
      <c r="Q190" s="37">
        <v>0</v>
      </c>
      <c r="R190" s="37">
        <v>0</v>
      </c>
      <c r="S190" s="37">
        <v>0</v>
      </c>
      <c r="T190" s="37">
        <f t="shared" ref="T190:T253" si="371">+S190+R190+Q190</f>
        <v>0</v>
      </c>
      <c r="U190" s="37">
        <v>0</v>
      </c>
      <c r="V190" s="37">
        <v>0</v>
      </c>
      <c r="W190" s="37">
        <v>0</v>
      </c>
      <c r="X190" s="41">
        <f t="shared" ref="X190:X253" si="372">+W190+V190+U190</f>
        <v>0</v>
      </c>
      <c r="Y190" s="37">
        <v>0</v>
      </c>
      <c r="Z190" s="37">
        <v>0</v>
      </c>
      <c r="AA190" s="37">
        <v>0</v>
      </c>
      <c r="AB190" s="37">
        <f t="shared" si="278"/>
        <v>0</v>
      </c>
      <c r="AC190" s="37">
        <v>0</v>
      </c>
      <c r="AD190" s="37">
        <v>0</v>
      </c>
      <c r="AE190" s="37">
        <v>0</v>
      </c>
      <c r="AF190" s="41">
        <f t="shared" si="279"/>
        <v>0</v>
      </c>
      <c r="AG190" s="37">
        <v>0</v>
      </c>
      <c r="AH190" s="37">
        <v>0</v>
      </c>
      <c r="AI190" s="37">
        <v>0</v>
      </c>
      <c r="AJ190" s="37">
        <f t="shared" si="280"/>
        <v>0</v>
      </c>
      <c r="AK190" s="37">
        <v>0</v>
      </c>
      <c r="AL190" s="37">
        <v>0</v>
      </c>
      <c r="AM190" s="37">
        <v>0</v>
      </c>
      <c r="AN190" s="41">
        <f t="shared" si="281"/>
        <v>0</v>
      </c>
      <c r="AO190" s="37">
        <v>0</v>
      </c>
      <c r="AP190" s="37">
        <v>0</v>
      </c>
      <c r="AQ190" s="37">
        <v>0</v>
      </c>
      <c r="AR190" s="37">
        <f t="shared" si="282"/>
        <v>0</v>
      </c>
      <c r="AS190" s="37">
        <v>0</v>
      </c>
      <c r="AT190" s="37">
        <v>0</v>
      </c>
      <c r="AU190" s="37">
        <v>0</v>
      </c>
      <c r="AV190" s="41">
        <f t="shared" si="283"/>
        <v>0</v>
      </c>
      <c r="AW190" s="37">
        <v>0</v>
      </c>
      <c r="AX190" s="37">
        <v>0</v>
      </c>
      <c r="AY190" s="37">
        <v>0</v>
      </c>
      <c r="AZ190" s="37">
        <f t="shared" si="284"/>
        <v>0</v>
      </c>
      <c r="BA190" s="37">
        <v>0</v>
      </c>
      <c r="BB190" s="37">
        <v>0</v>
      </c>
      <c r="BC190" s="37">
        <v>0</v>
      </c>
      <c r="BD190" s="41">
        <f t="shared" si="285"/>
        <v>0</v>
      </c>
    </row>
    <row r="191" spans="1:56" ht="17.25" customHeight="1" x14ac:dyDescent="0.2">
      <c r="A191" s="6" t="s">
        <v>99</v>
      </c>
      <c r="B191" s="34"/>
      <c r="C191" s="39">
        <v>8</v>
      </c>
      <c r="D191" s="40" t="s">
        <v>20</v>
      </c>
      <c r="E191" s="31">
        <v>0</v>
      </c>
      <c r="F191" s="31">
        <v>0</v>
      </c>
      <c r="G191" s="31">
        <v>0</v>
      </c>
      <c r="H191" s="41">
        <f t="shared" si="275"/>
        <v>0</v>
      </c>
      <c r="I191" s="31">
        <v>0</v>
      </c>
      <c r="J191" s="31">
        <v>0</v>
      </c>
      <c r="K191" s="31">
        <v>0</v>
      </c>
      <c r="L191" s="37">
        <f t="shared" si="276"/>
        <v>0</v>
      </c>
      <c r="M191" s="31">
        <f t="shared" ref="M191:O196" si="373">+I191+E191</f>
        <v>0</v>
      </c>
      <c r="N191" s="31">
        <f t="shared" si="373"/>
        <v>0</v>
      </c>
      <c r="O191" s="31">
        <f t="shared" si="373"/>
        <v>0</v>
      </c>
      <c r="P191" s="37">
        <f t="shared" si="277"/>
        <v>0</v>
      </c>
      <c r="Q191" s="31">
        <v>0</v>
      </c>
      <c r="R191" s="31">
        <v>0</v>
      </c>
      <c r="S191" s="31">
        <v>0</v>
      </c>
      <c r="T191" s="37">
        <f t="shared" si="371"/>
        <v>0</v>
      </c>
      <c r="U191" s="31">
        <f t="shared" ref="U191:U196" si="374">+Q191+M191</f>
        <v>0</v>
      </c>
      <c r="V191" s="31">
        <f t="shared" ref="V191:V196" si="375">+R191+N191</f>
        <v>0</v>
      </c>
      <c r="W191" s="31">
        <f t="shared" ref="W191:W196" si="376">+S191+O191</f>
        <v>0</v>
      </c>
      <c r="X191" s="41">
        <f t="shared" si="372"/>
        <v>0</v>
      </c>
      <c r="Y191" s="31">
        <v>0</v>
      </c>
      <c r="Z191" s="31">
        <v>0</v>
      </c>
      <c r="AA191" s="31">
        <v>0</v>
      </c>
      <c r="AB191" s="37">
        <f t="shared" si="278"/>
        <v>0</v>
      </c>
      <c r="AC191" s="31">
        <f t="shared" ref="AC191:AC196" si="377">+Y191+U191</f>
        <v>0</v>
      </c>
      <c r="AD191" s="31">
        <f t="shared" ref="AD191:AD196" si="378">+Z191+V191</f>
        <v>0</v>
      </c>
      <c r="AE191" s="31">
        <f t="shared" ref="AE191:AE196" si="379">+AA191+W191</f>
        <v>0</v>
      </c>
      <c r="AF191" s="41">
        <f t="shared" si="279"/>
        <v>0</v>
      </c>
      <c r="AG191" s="31">
        <v>0</v>
      </c>
      <c r="AH191" s="31">
        <v>0</v>
      </c>
      <c r="AI191" s="31">
        <v>0</v>
      </c>
      <c r="AJ191" s="37">
        <f t="shared" si="280"/>
        <v>0</v>
      </c>
      <c r="AK191" s="31">
        <f t="shared" ref="AK191:AK196" si="380">+AG191+AC191</f>
        <v>0</v>
      </c>
      <c r="AL191" s="31">
        <f t="shared" ref="AL191:AL196" si="381">+AH191+AD191</f>
        <v>0</v>
      </c>
      <c r="AM191" s="31">
        <f t="shared" ref="AM191:AM196" si="382">+AI191+AE191</f>
        <v>0</v>
      </c>
      <c r="AN191" s="41">
        <f t="shared" si="281"/>
        <v>0</v>
      </c>
      <c r="AO191" s="31">
        <v>0</v>
      </c>
      <c r="AP191" s="31">
        <v>0</v>
      </c>
      <c r="AQ191" s="31">
        <v>0</v>
      </c>
      <c r="AR191" s="37">
        <f t="shared" si="282"/>
        <v>0</v>
      </c>
      <c r="AS191" s="31">
        <f t="shared" ref="AS191:AS196" si="383">+AO191+AK191</f>
        <v>0</v>
      </c>
      <c r="AT191" s="31">
        <f t="shared" ref="AT191:AT196" si="384">+AP191+AL191</f>
        <v>0</v>
      </c>
      <c r="AU191" s="31">
        <f t="shared" ref="AU191:AU196" si="385">+AQ191+AM191</f>
        <v>0</v>
      </c>
      <c r="AV191" s="41">
        <f t="shared" si="283"/>
        <v>0</v>
      </c>
      <c r="AW191" s="31">
        <v>0</v>
      </c>
      <c r="AX191" s="31">
        <v>0</v>
      </c>
      <c r="AY191" s="31">
        <v>0</v>
      </c>
      <c r="AZ191" s="37">
        <f t="shared" si="284"/>
        <v>0</v>
      </c>
      <c r="BA191" s="31">
        <f t="shared" ref="BA191:BA196" si="386">+AW191+AS191</f>
        <v>0</v>
      </c>
      <c r="BB191" s="31">
        <f t="shared" ref="BB191:BB196" si="387">+AX191+AT191</f>
        <v>0</v>
      </c>
      <c r="BC191" s="31">
        <f t="shared" ref="BC191:BC196" si="388">+AY191+AU191</f>
        <v>0</v>
      </c>
      <c r="BD191" s="41">
        <f t="shared" si="285"/>
        <v>0</v>
      </c>
    </row>
    <row r="192" spans="1:56" ht="17.25" hidden="1" customHeight="1" outlineLevel="1" x14ac:dyDescent="0.2">
      <c r="A192" s="22"/>
      <c r="B192" s="70"/>
      <c r="C192" s="71" t="s">
        <v>42</v>
      </c>
      <c r="D192" s="72"/>
      <c r="E192" s="73">
        <f>SUM(E193:E200)</f>
        <v>0</v>
      </c>
      <c r="F192" s="73">
        <f>SUM(F193:F200)</f>
        <v>0</v>
      </c>
      <c r="G192" s="73">
        <f>SUM(G193:G200)</f>
        <v>0</v>
      </c>
      <c r="H192" s="309">
        <f t="shared" si="275"/>
        <v>0</v>
      </c>
      <c r="I192" s="73">
        <f>SUM(I193:I200)</f>
        <v>0</v>
      </c>
      <c r="J192" s="73">
        <f>SUM(J193:J200)</f>
        <v>0</v>
      </c>
      <c r="K192" s="73">
        <f>SUM(K193:K200)</f>
        <v>0</v>
      </c>
      <c r="L192" s="73">
        <f t="shared" si="276"/>
        <v>0</v>
      </c>
      <c r="M192" s="26">
        <f t="shared" si="373"/>
        <v>0</v>
      </c>
      <c r="N192" s="26">
        <f t="shared" si="373"/>
        <v>0</v>
      </c>
      <c r="O192" s="26">
        <f t="shared" si="373"/>
        <v>0</v>
      </c>
      <c r="P192" s="74">
        <f t="shared" si="277"/>
        <v>0</v>
      </c>
      <c r="Q192" s="73">
        <f>SUM(Q193:Q200)</f>
        <v>0</v>
      </c>
      <c r="R192" s="73">
        <f>SUM(R193:R200)</f>
        <v>0</v>
      </c>
      <c r="S192" s="73">
        <f>SUM(S193:S200)</f>
        <v>0</v>
      </c>
      <c r="T192" s="73">
        <f t="shared" si="371"/>
        <v>0</v>
      </c>
      <c r="U192" s="26">
        <f t="shared" si="374"/>
        <v>0</v>
      </c>
      <c r="V192" s="26">
        <f t="shared" si="375"/>
        <v>0</v>
      </c>
      <c r="W192" s="26">
        <f t="shared" si="376"/>
        <v>0</v>
      </c>
      <c r="X192" s="263">
        <f t="shared" si="372"/>
        <v>0</v>
      </c>
      <c r="Y192" s="73">
        <f>SUM(Y193:Y200)</f>
        <v>0</v>
      </c>
      <c r="Z192" s="73">
        <f>SUM(Z193:Z200)</f>
        <v>0</v>
      </c>
      <c r="AA192" s="73">
        <f>SUM(AA193:AA200)</f>
        <v>0</v>
      </c>
      <c r="AB192" s="73">
        <f t="shared" si="278"/>
        <v>0</v>
      </c>
      <c r="AC192" s="26">
        <f t="shared" si="377"/>
        <v>0</v>
      </c>
      <c r="AD192" s="26">
        <f t="shared" si="378"/>
        <v>0</v>
      </c>
      <c r="AE192" s="26">
        <f t="shared" si="379"/>
        <v>0</v>
      </c>
      <c r="AF192" s="263">
        <f t="shared" si="279"/>
        <v>0</v>
      </c>
      <c r="AG192" s="73">
        <f>SUM(AG193:AG200)</f>
        <v>0</v>
      </c>
      <c r="AH192" s="73">
        <f>SUM(AH193:AH200)</f>
        <v>0</v>
      </c>
      <c r="AI192" s="73">
        <f>SUM(AI193:AI200)</f>
        <v>0</v>
      </c>
      <c r="AJ192" s="73">
        <f t="shared" si="280"/>
        <v>0</v>
      </c>
      <c r="AK192" s="26">
        <f t="shared" si="380"/>
        <v>0</v>
      </c>
      <c r="AL192" s="26">
        <f t="shared" si="381"/>
        <v>0</v>
      </c>
      <c r="AM192" s="26">
        <f t="shared" si="382"/>
        <v>0</v>
      </c>
      <c r="AN192" s="263">
        <f t="shared" si="281"/>
        <v>0</v>
      </c>
      <c r="AO192" s="73">
        <f>SUM(AO193:AO200)</f>
        <v>0</v>
      </c>
      <c r="AP192" s="73">
        <f>SUM(AP193:AP200)</f>
        <v>0</v>
      </c>
      <c r="AQ192" s="73">
        <f>SUM(AQ193:AQ200)</f>
        <v>0</v>
      </c>
      <c r="AR192" s="73">
        <f t="shared" si="282"/>
        <v>0</v>
      </c>
      <c r="AS192" s="26">
        <f t="shared" si="383"/>
        <v>0</v>
      </c>
      <c r="AT192" s="26">
        <f t="shared" si="384"/>
        <v>0</v>
      </c>
      <c r="AU192" s="26">
        <f t="shared" si="385"/>
        <v>0</v>
      </c>
      <c r="AV192" s="263">
        <f t="shared" si="283"/>
        <v>0</v>
      </c>
      <c r="AW192" s="73">
        <f>SUM(AW193:AW200)</f>
        <v>0</v>
      </c>
      <c r="AX192" s="73">
        <f>SUM(AX193:AX200)</f>
        <v>0</v>
      </c>
      <c r="AY192" s="73">
        <f>SUM(AY193:AY200)</f>
        <v>0</v>
      </c>
      <c r="AZ192" s="73">
        <f t="shared" si="284"/>
        <v>0</v>
      </c>
      <c r="BA192" s="26">
        <f t="shared" si="386"/>
        <v>0</v>
      </c>
      <c r="BB192" s="26">
        <f t="shared" si="387"/>
        <v>0</v>
      </c>
      <c r="BC192" s="26">
        <f t="shared" si="388"/>
        <v>0</v>
      </c>
      <c r="BD192" s="263">
        <f t="shared" si="285"/>
        <v>0</v>
      </c>
    </row>
    <row r="193" spans="1:56" ht="17.25" hidden="1" customHeight="1" outlineLevel="1" x14ac:dyDescent="0.2">
      <c r="A193" s="6"/>
      <c r="B193" s="58"/>
      <c r="C193" s="59">
        <v>1</v>
      </c>
      <c r="D193" s="60" t="s">
        <v>11</v>
      </c>
      <c r="E193" s="31"/>
      <c r="F193" s="31"/>
      <c r="G193" s="31"/>
      <c r="H193" s="135">
        <f t="shared" si="275"/>
        <v>0</v>
      </c>
      <c r="I193" s="31"/>
      <c r="J193" s="31"/>
      <c r="K193" s="31"/>
      <c r="L193" s="61">
        <f t="shared" si="276"/>
        <v>0</v>
      </c>
      <c r="M193" s="31">
        <f t="shared" si="373"/>
        <v>0</v>
      </c>
      <c r="N193" s="31">
        <f t="shared" si="373"/>
        <v>0</v>
      </c>
      <c r="O193" s="31">
        <f t="shared" si="373"/>
        <v>0</v>
      </c>
      <c r="P193" s="62">
        <f t="shared" si="277"/>
        <v>0</v>
      </c>
      <c r="Q193" s="31"/>
      <c r="R193" s="31"/>
      <c r="S193" s="31"/>
      <c r="T193" s="61">
        <f t="shared" si="371"/>
        <v>0</v>
      </c>
      <c r="U193" s="31">
        <f t="shared" si="374"/>
        <v>0</v>
      </c>
      <c r="V193" s="31">
        <f t="shared" si="375"/>
        <v>0</v>
      </c>
      <c r="W193" s="31">
        <f t="shared" si="376"/>
        <v>0</v>
      </c>
      <c r="X193" s="262">
        <f t="shared" si="372"/>
        <v>0</v>
      </c>
      <c r="Y193" s="31"/>
      <c r="Z193" s="31"/>
      <c r="AA193" s="31"/>
      <c r="AB193" s="61">
        <f t="shared" si="278"/>
        <v>0</v>
      </c>
      <c r="AC193" s="31">
        <f t="shared" si="377"/>
        <v>0</v>
      </c>
      <c r="AD193" s="31">
        <f t="shared" si="378"/>
        <v>0</v>
      </c>
      <c r="AE193" s="31">
        <f t="shared" si="379"/>
        <v>0</v>
      </c>
      <c r="AF193" s="262">
        <f t="shared" si="279"/>
        <v>0</v>
      </c>
      <c r="AG193" s="31"/>
      <c r="AH193" s="31"/>
      <c r="AI193" s="31"/>
      <c r="AJ193" s="61">
        <f t="shared" si="280"/>
        <v>0</v>
      </c>
      <c r="AK193" s="31">
        <f t="shared" si="380"/>
        <v>0</v>
      </c>
      <c r="AL193" s="31">
        <f t="shared" si="381"/>
        <v>0</v>
      </c>
      <c r="AM193" s="31">
        <f t="shared" si="382"/>
        <v>0</v>
      </c>
      <c r="AN193" s="262">
        <f t="shared" si="281"/>
        <v>0</v>
      </c>
      <c r="AO193" s="31"/>
      <c r="AP193" s="31"/>
      <c r="AQ193" s="31"/>
      <c r="AR193" s="61">
        <f t="shared" si="282"/>
        <v>0</v>
      </c>
      <c r="AS193" s="31">
        <f t="shared" si="383"/>
        <v>0</v>
      </c>
      <c r="AT193" s="31">
        <f t="shared" si="384"/>
        <v>0</v>
      </c>
      <c r="AU193" s="31">
        <f t="shared" si="385"/>
        <v>0</v>
      </c>
      <c r="AV193" s="262">
        <f t="shared" si="283"/>
        <v>0</v>
      </c>
      <c r="AW193" s="31"/>
      <c r="AX193" s="31"/>
      <c r="AY193" s="31"/>
      <c r="AZ193" s="61">
        <f t="shared" si="284"/>
        <v>0</v>
      </c>
      <c r="BA193" s="31">
        <f t="shared" si="386"/>
        <v>0</v>
      </c>
      <c r="BB193" s="31">
        <f t="shared" si="387"/>
        <v>0</v>
      </c>
      <c r="BC193" s="31">
        <f t="shared" si="388"/>
        <v>0</v>
      </c>
      <c r="BD193" s="262">
        <f t="shared" si="285"/>
        <v>0</v>
      </c>
    </row>
    <row r="194" spans="1:56" ht="17.25" hidden="1" customHeight="1" outlineLevel="1" x14ac:dyDescent="0.2">
      <c r="A194" s="6"/>
      <c r="B194" s="34"/>
      <c r="C194" s="35">
        <v>2</v>
      </c>
      <c r="D194" s="36" t="s">
        <v>12</v>
      </c>
      <c r="E194" s="31"/>
      <c r="F194" s="31"/>
      <c r="G194" s="31"/>
      <c r="H194" s="41">
        <f t="shared" si="275"/>
        <v>0</v>
      </c>
      <c r="I194" s="31"/>
      <c r="J194" s="31"/>
      <c r="K194" s="31"/>
      <c r="L194" s="37">
        <f t="shared" si="276"/>
        <v>0</v>
      </c>
      <c r="M194" s="31">
        <f t="shared" si="373"/>
        <v>0</v>
      </c>
      <c r="N194" s="31">
        <f t="shared" si="373"/>
        <v>0</v>
      </c>
      <c r="O194" s="31">
        <f t="shared" si="373"/>
        <v>0</v>
      </c>
      <c r="P194" s="38">
        <f t="shared" si="277"/>
        <v>0</v>
      </c>
      <c r="Q194" s="31"/>
      <c r="R194" s="31"/>
      <c r="S194" s="31"/>
      <c r="T194" s="37">
        <f t="shared" si="371"/>
        <v>0</v>
      </c>
      <c r="U194" s="31">
        <f t="shared" si="374"/>
        <v>0</v>
      </c>
      <c r="V194" s="31">
        <f t="shared" si="375"/>
        <v>0</v>
      </c>
      <c r="W194" s="31">
        <f t="shared" si="376"/>
        <v>0</v>
      </c>
      <c r="X194" s="42">
        <f t="shared" si="372"/>
        <v>0</v>
      </c>
      <c r="Y194" s="31"/>
      <c r="Z194" s="31"/>
      <c r="AA194" s="31"/>
      <c r="AB194" s="37">
        <f t="shared" si="278"/>
        <v>0</v>
      </c>
      <c r="AC194" s="31">
        <f t="shared" si="377"/>
        <v>0</v>
      </c>
      <c r="AD194" s="31">
        <f t="shared" si="378"/>
        <v>0</v>
      </c>
      <c r="AE194" s="31">
        <f t="shared" si="379"/>
        <v>0</v>
      </c>
      <c r="AF194" s="42">
        <f t="shared" si="279"/>
        <v>0</v>
      </c>
      <c r="AG194" s="31"/>
      <c r="AH194" s="31"/>
      <c r="AI194" s="31"/>
      <c r="AJ194" s="37">
        <f t="shared" si="280"/>
        <v>0</v>
      </c>
      <c r="AK194" s="31">
        <f t="shared" si="380"/>
        <v>0</v>
      </c>
      <c r="AL194" s="31">
        <f t="shared" si="381"/>
        <v>0</v>
      </c>
      <c r="AM194" s="31">
        <f t="shared" si="382"/>
        <v>0</v>
      </c>
      <c r="AN194" s="42">
        <f t="shared" si="281"/>
        <v>0</v>
      </c>
      <c r="AO194" s="31"/>
      <c r="AP194" s="31"/>
      <c r="AQ194" s="31"/>
      <c r="AR194" s="37">
        <f t="shared" si="282"/>
        <v>0</v>
      </c>
      <c r="AS194" s="31">
        <f t="shared" si="383"/>
        <v>0</v>
      </c>
      <c r="AT194" s="31">
        <f t="shared" si="384"/>
        <v>0</v>
      </c>
      <c r="AU194" s="31">
        <f t="shared" si="385"/>
        <v>0</v>
      </c>
      <c r="AV194" s="42">
        <f t="shared" si="283"/>
        <v>0</v>
      </c>
      <c r="AW194" s="31"/>
      <c r="AX194" s="31"/>
      <c r="AY194" s="31"/>
      <c r="AZ194" s="37">
        <f t="shared" si="284"/>
        <v>0</v>
      </c>
      <c r="BA194" s="31">
        <f t="shared" si="386"/>
        <v>0</v>
      </c>
      <c r="BB194" s="31">
        <f t="shared" si="387"/>
        <v>0</v>
      </c>
      <c r="BC194" s="31">
        <f t="shared" si="388"/>
        <v>0</v>
      </c>
      <c r="BD194" s="42">
        <f t="shared" si="285"/>
        <v>0</v>
      </c>
    </row>
    <row r="195" spans="1:56" ht="17.25" hidden="1" customHeight="1" outlineLevel="1" x14ac:dyDescent="0.2">
      <c r="A195" s="6"/>
      <c r="B195" s="34"/>
      <c r="C195" s="39">
        <v>3</v>
      </c>
      <c r="D195" s="40" t="s">
        <v>13</v>
      </c>
      <c r="E195" s="31"/>
      <c r="F195" s="31"/>
      <c r="G195" s="31"/>
      <c r="H195" s="41">
        <f t="shared" si="275"/>
        <v>0</v>
      </c>
      <c r="I195" s="31"/>
      <c r="J195" s="31"/>
      <c r="K195" s="31"/>
      <c r="L195" s="37">
        <f t="shared" si="276"/>
        <v>0</v>
      </c>
      <c r="M195" s="31">
        <f t="shared" si="373"/>
        <v>0</v>
      </c>
      <c r="N195" s="31">
        <f t="shared" si="373"/>
        <v>0</v>
      </c>
      <c r="O195" s="31">
        <f t="shared" si="373"/>
        <v>0</v>
      </c>
      <c r="P195" s="38">
        <f t="shared" si="277"/>
        <v>0</v>
      </c>
      <c r="Q195" s="31"/>
      <c r="R195" s="31"/>
      <c r="S195" s="31"/>
      <c r="T195" s="37">
        <f t="shared" si="371"/>
        <v>0</v>
      </c>
      <c r="U195" s="31">
        <f t="shared" si="374"/>
        <v>0</v>
      </c>
      <c r="V195" s="31">
        <f t="shared" si="375"/>
        <v>0</v>
      </c>
      <c r="W195" s="31">
        <f t="shared" si="376"/>
        <v>0</v>
      </c>
      <c r="X195" s="42">
        <f t="shared" si="372"/>
        <v>0</v>
      </c>
      <c r="Y195" s="31"/>
      <c r="Z195" s="31"/>
      <c r="AA195" s="31"/>
      <c r="AB195" s="37">
        <f t="shared" si="278"/>
        <v>0</v>
      </c>
      <c r="AC195" s="31">
        <f t="shared" si="377"/>
        <v>0</v>
      </c>
      <c r="AD195" s="31">
        <f t="shared" si="378"/>
        <v>0</v>
      </c>
      <c r="AE195" s="31">
        <f t="shared" si="379"/>
        <v>0</v>
      </c>
      <c r="AF195" s="42">
        <f t="shared" si="279"/>
        <v>0</v>
      </c>
      <c r="AG195" s="31"/>
      <c r="AH195" s="31"/>
      <c r="AI195" s="31"/>
      <c r="AJ195" s="37">
        <f t="shared" si="280"/>
        <v>0</v>
      </c>
      <c r="AK195" s="31">
        <f t="shared" si="380"/>
        <v>0</v>
      </c>
      <c r="AL195" s="31">
        <f t="shared" si="381"/>
        <v>0</v>
      </c>
      <c r="AM195" s="31">
        <f t="shared" si="382"/>
        <v>0</v>
      </c>
      <c r="AN195" s="42">
        <f t="shared" si="281"/>
        <v>0</v>
      </c>
      <c r="AO195" s="31"/>
      <c r="AP195" s="31"/>
      <c r="AQ195" s="31"/>
      <c r="AR195" s="37">
        <f t="shared" si="282"/>
        <v>0</v>
      </c>
      <c r="AS195" s="31">
        <f t="shared" si="383"/>
        <v>0</v>
      </c>
      <c r="AT195" s="31">
        <f t="shared" si="384"/>
        <v>0</v>
      </c>
      <c r="AU195" s="31">
        <f t="shared" si="385"/>
        <v>0</v>
      </c>
      <c r="AV195" s="42">
        <f t="shared" si="283"/>
        <v>0</v>
      </c>
      <c r="AW195" s="31"/>
      <c r="AX195" s="31"/>
      <c r="AY195" s="31"/>
      <c r="AZ195" s="37">
        <f t="shared" si="284"/>
        <v>0</v>
      </c>
      <c r="BA195" s="31">
        <f t="shared" si="386"/>
        <v>0</v>
      </c>
      <c r="BB195" s="31">
        <f t="shared" si="387"/>
        <v>0</v>
      </c>
      <c r="BC195" s="31">
        <f t="shared" si="388"/>
        <v>0</v>
      </c>
      <c r="BD195" s="42">
        <f t="shared" si="285"/>
        <v>0</v>
      </c>
    </row>
    <row r="196" spans="1:56" ht="17.25" hidden="1" customHeight="1" outlineLevel="1" x14ac:dyDescent="0.2">
      <c r="A196" s="6"/>
      <c r="B196" s="34"/>
      <c r="C196" s="39">
        <v>4</v>
      </c>
      <c r="D196" s="40" t="s">
        <v>14</v>
      </c>
      <c r="E196" s="31"/>
      <c r="F196" s="31"/>
      <c r="G196" s="31"/>
      <c r="H196" s="41">
        <f t="shared" si="275"/>
        <v>0</v>
      </c>
      <c r="I196" s="31"/>
      <c r="J196" s="31"/>
      <c r="K196" s="31"/>
      <c r="L196" s="37">
        <f t="shared" si="276"/>
        <v>0</v>
      </c>
      <c r="M196" s="31">
        <f t="shared" si="373"/>
        <v>0</v>
      </c>
      <c r="N196" s="31">
        <f t="shared" si="373"/>
        <v>0</v>
      </c>
      <c r="O196" s="31">
        <f t="shared" si="373"/>
        <v>0</v>
      </c>
      <c r="P196" s="38">
        <f t="shared" si="277"/>
        <v>0</v>
      </c>
      <c r="Q196" s="31"/>
      <c r="R196" s="31"/>
      <c r="S196" s="31"/>
      <c r="T196" s="37">
        <f t="shared" si="371"/>
        <v>0</v>
      </c>
      <c r="U196" s="31">
        <f t="shared" si="374"/>
        <v>0</v>
      </c>
      <c r="V196" s="31">
        <f t="shared" si="375"/>
        <v>0</v>
      </c>
      <c r="W196" s="31">
        <f t="shared" si="376"/>
        <v>0</v>
      </c>
      <c r="X196" s="42">
        <f t="shared" si="372"/>
        <v>0</v>
      </c>
      <c r="Y196" s="31"/>
      <c r="Z196" s="31"/>
      <c r="AA196" s="31"/>
      <c r="AB196" s="37">
        <f t="shared" si="278"/>
        <v>0</v>
      </c>
      <c r="AC196" s="31">
        <f t="shared" si="377"/>
        <v>0</v>
      </c>
      <c r="AD196" s="31">
        <f t="shared" si="378"/>
        <v>0</v>
      </c>
      <c r="AE196" s="31">
        <f t="shared" si="379"/>
        <v>0</v>
      </c>
      <c r="AF196" s="42">
        <f t="shared" si="279"/>
        <v>0</v>
      </c>
      <c r="AG196" s="31"/>
      <c r="AH196" s="31"/>
      <c r="AI196" s="31"/>
      <c r="AJ196" s="37">
        <f t="shared" si="280"/>
        <v>0</v>
      </c>
      <c r="AK196" s="31">
        <f t="shared" si="380"/>
        <v>0</v>
      </c>
      <c r="AL196" s="31">
        <f t="shared" si="381"/>
        <v>0</v>
      </c>
      <c r="AM196" s="31">
        <f t="shared" si="382"/>
        <v>0</v>
      </c>
      <c r="AN196" s="42">
        <f t="shared" si="281"/>
        <v>0</v>
      </c>
      <c r="AO196" s="31"/>
      <c r="AP196" s="31"/>
      <c r="AQ196" s="31"/>
      <c r="AR196" s="37">
        <f t="shared" si="282"/>
        <v>0</v>
      </c>
      <c r="AS196" s="31">
        <f t="shared" si="383"/>
        <v>0</v>
      </c>
      <c r="AT196" s="31">
        <f t="shared" si="384"/>
        <v>0</v>
      </c>
      <c r="AU196" s="31">
        <f t="shared" si="385"/>
        <v>0</v>
      </c>
      <c r="AV196" s="42">
        <f t="shared" si="283"/>
        <v>0</v>
      </c>
      <c r="AW196" s="31"/>
      <c r="AX196" s="31"/>
      <c r="AY196" s="31"/>
      <c r="AZ196" s="37">
        <f t="shared" si="284"/>
        <v>0</v>
      </c>
      <c r="BA196" s="31">
        <f t="shared" si="386"/>
        <v>0</v>
      </c>
      <c r="BB196" s="31">
        <f t="shared" si="387"/>
        <v>0</v>
      </c>
      <c r="BC196" s="31">
        <f t="shared" si="388"/>
        <v>0</v>
      </c>
      <c r="BD196" s="42">
        <f t="shared" si="285"/>
        <v>0</v>
      </c>
    </row>
    <row r="197" spans="1:56" ht="17.25" hidden="1" customHeight="1" outlineLevel="1" x14ac:dyDescent="0.2">
      <c r="A197" s="6">
        <v>8</v>
      </c>
      <c r="B197" s="34"/>
      <c r="C197" s="39">
        <v>5</v>
      </c>
      <c r="D197" s="40" t="s">
        <v>15</v>
      </c>
      <c r="E197" s="31">
        <v>0</v>
      </c>
      <c r="F197" s="31">
        <v>0</v>
      </c>
      <c r="G197" s="31">
        <v>0</v>
      </c>
      <c r="H197" s="41">
        <f t="shared" si="275"/>
        <v>0</v>
      </c>
      <c r="I197" s="31">
        <v>0</v>
      </c>
      <c r="J197" s="31">
        <v>0</v>
      </c>
      <c r="K197" s="31">
        <v>0</v>
      </c>
      <c r="L197" s="41">
        <f t="shared" si="276"/>
        <v>0</v>
      </c>
      <c r="M197" s="31">
        <v>0</v>
      </c>
      <c r="N197" s="31">
        <v>0</v>
      </c>
      <c r="O197" s="31">
        <v>0</v>
      </c>
      <c r="P197" s="42">
        <f t="shared" si="277"/>
        <v>0</v>
      </c>
      <c r="Q197" s="31">
        <v>0</v>
      </c>
      <c r="R197" s="31">
        <v>0</v>
      </c>
      <c r="S197" s="31">
        <v>0</v>
      </c>
      <c r="T197" s="41">
        <f t="shared" si="371"/>
        <v>0</v>
      </c>
      <c r="U197" s="31">
        <v>0</v>
      </c>
      <c r="V197" s="31">
        <v>0</v>
      </c>
      <c r="W197" s="31">
        <v>0</v>
      </c>
      <c r="X197" s="42">
        <f t="shared" si="372"/>
        <v>0</v>
      </c>
      <c r="Y197" s="31">
        <v>0</v>
      </c>
      <c r="Z197" s="31">
        <v>0</v>
      </c>
      <c r="AA197" s="31">
        <v>0</v>
      </c>
      <c r="AB197" s="41">
        <f t="shared" si="278"/>
        <v>0</v>
      </c>
      <c r="AC197" s="31">
        <v>0</v>
      </c>
      <c r="AD197" s="31">
        <v>0</v>
      </c>
      <c r="AE197" s="31">
        <v>0</v>
      </c>
      <c r="AF197" s="42">
        <f t="shared" si="279"/>
        <v>0</v>
      </c>
      <c r="AG197" s="31">
        <v>0</v>
      </c>
      <c r="AH197" s="31">
        <v>0</v>
      </c>
      <c r="AI197" s="31">
        <v>0</v>
      </c>
      <c r="AJ197" s="41">
        <f t="shared" si="280"/>
        <v>0</v>
      </c>
      <c r="AK197" s="31">
        <v>0</v>
      </c>
      <c r="AL197" s="31">
        <v>0</v>
      </c>
      <c r="AM197" s="31">
        <v>0</v>
      </c>
      <c r="AN197" s="42">
        <f t="shared" si="281"/>
        <v>0</v>
      </c>
      <c r="AO197" s="31">
        <v>0</v>
      </c>
      <c r="AP197" s="31">
        <v>0</v>
      </c>
      <c r="AQ197" s="31">
        <v>0</v>
      </c>
      <c r="AR197" s="41">
        <f t="shared" si="282"/>
        <v>0</v>
      </c>
      <c r="AS197" s="31">
        <v>0</v>
      </c>
      <c r="AT197" s="31">
        <v>0</v>
      </c>
      <c r="AU197" s="31">
        <v>0</v>
      </c>
      <c r="AV197" s="42">
        <f t="shared" si="283"/>
        <v>0</v>
      </c>
      <c r="AW197" s="31">
        <v>0</v>
      </c>
      <c r="AX197" s="31">
        <v>0</v>
      </c>
      <c r="AY197" s="31">
        <v>0</v>
      </c>
      <c r="AZ197" s="41">
        <f t="shared" si="284"/>
        <v>0</v>
      </c>
      <c r="BA197" s="31">
        <v>0</v>
      </c>
      <c r="BB197" s="31">
        <v>0</v>
      </c>
      <c r="BC197" s="31">
        <v>0</v>
      </c>
      <c r="BD197" s="42">
        <f t="shared" si="285"/>
        <v>0</v>
      </c>
    </row>
    <row r="198" spans="1:56" ht="17.25" hidden="1" customHeight="1" outlineLevel="1" x14ac:dyDescent="0.2">
      <c r="A198" s="6" t="s">
        <v>16</v>
      </c>
      <c r="B198" s="28"/>
      <c r="C198" s="29">
        <v>6</v>
      </c>
      <c r="D198" s="30" t="s">
        <v>17</v>
      </c>
      <c r="E198" s="31">
        <v>0</v>
      </c>
      <c r="F198" s="31">
        <v>0</v>
      </c>
      <c r="G198" s="31">
        <v>0</v>
      </c>
      <c r="H198" s="102">
        <f t="shared" si="275"/>
        <v>0</v>
      </c>
      <c r="I198" s="31">
        <v>0</v>
      </c>
      <c r="J198" s="31">
        <v>0</v>
      </c>
      <c r="K198" s="31">
        <v>0</v>
      </c>
      <c r="L198" s="31">
        <f t="shared" si="276"/>
        <v>0</v>
      </c>
      <c r="M198" s="31">
        <v>0</v>
      </c>
      <c r="N198" s="31">
        <v>0</v>
      </c>
      <c r="O198" s="31">
        <v>0</v>
      </c>
      <c r="P198" s="32">
        <f t="shared" si="277"/>
        <v>0</v>
      </c>
      <c r="Q198" s="31">
        <v>0</v>
      </c>
      <c r="R198" s="31">
        <v>0</v>
      </c>
      <c r="S198" s="31">
        <v>0</v>
      </c>
      <c r="T198" s="31">
        <f t="shared" si="371"/>
        <v>0</v>
      </c>
      <c r="U198" s="31">
        <v>0</v>
      </c>
      <c r="V198" s="31">
        <v>0</v>
      </c>
      <c r="W198" s="31">
        <v>0</v>
      </c>
      <c r="X198" s="103">
        <f t="shared" si="372"/>
        <v>0</v>
      </c>
      <c r="Y198" s="31">
        <v>0</v>
      </c>
      <c r="Z198" s="31">
        <v>0</v>
      </c>
      <c r="AA198" s="31">
        <v>0</v>
      </c>
      <c r="AB198" s="31">
        <f t="shared" si="278"/>
        <v>0</v>
      </c>
      <c r="AC198" s="31">
        <v>0</v>
      </c>
      <c r="AD198" s="31">
        <v>0</v>
      </c>
      <c r="AE198" s="31">
        <v>0</v>
      </c>
      <c r="AF198" s="103">
        <f t="shared" si="279"/>
        <v>0</v>
      </c>
      <c r="AG198" s="31">
        <v>0</v>
      </c>
      <c r="AH198" s="31">
        <v>0</v>
      </c>
      <c r="AI198" s="31">
        <v>0</v>
      </c>
      <c r="AJ198" s="31">
        <f t="shared" si="280"/>
        <v>0</v>
      </c>
      <c r="AK198" s="31">
        <v>0</v>
      </c>
      <c r="AL198" s="31">
        <v>0</v>
      </c>
      <c r="AM198" s="31">
        <v>0</v>
      </c>
      <c r="AN198" s="103">
        <f t="shared" si="281"/>
        <v>0</v>
      </c>
      <c r="AO198" s="31">
        <v>0</v>
      </c>
      <c r="AP198" s="31">
        <v>0</v>
      </c>
      <c r="AQ198" s="31">
        <v>0</v>
      </c>
      <c r="AR198" s="31">
        <f t="shared" si="282"/>
        <v>0</v>
      </c>
      <c r="AS198" s="31">
        <v>0</v>
      </c>
      <c r="AT198" s="31">
        <v>0</v>
      </c>
      <c r="AU198" s="31">
        <v>0</v>
      </c>
      <c r="AV198" s="103">
        <f t="shared" si="283"/>
        <v>0</v>
      </c>
      <c r="AW198" s="31">
        <v>0</v>
      </c>
      <c r="AX198" s="31">
        <v>0</v>
      </c>
      <c r="AY198" s="31">
        <v>0</v>
      </c>
      <c r="AZ198" s="31">
        <f t="shared" si="284"/>
        <v>0</v>
      </c>
      <c r="BA198" s="31">
        <v>0</v>
      </c>
      <c r="BB198" s="31">
        <v>0</v>
      </c>
      <c r="BC198" s="31">
        <v>0</v>
      </c>
      <c r="BD198" s="103">
        <f t="shared" si="285"/>
        <v>0</v>
      </c>
    </row>
    <row r="199" spans="1:56" ht="17.25" hidden="1" customHeight="1" outlineLevel="1" x14ac:dyDescent="0.2">
      <c r="A199" s="6" t="s">
        <v>18</v>
      </c>
      <c r="B199" s="34"/>
      <c r="C199" s="39">
        <v>7</v>
      </c>
      <c r="D199" s="40" t="s">
        <v>19</v>
      </c>
      <c r="E199" s="37">
        <v>0</v>
      </c>
      <c r="F199" s="37">
        <v>0</v>
      </c>
      <c r="G199" s="37">
        <v>0</v>
      </c>
      <c r="H199" s="41">
        <f t="shared" si="275"/>
        <v>0</v>
      </c>
      <c r="I199" s="37">
        <v>0</v>
      </c>
      <c r="J199" s="37">
        <v>0</v>
      </c>
      <c r="K199" s="37">
        <v>0</v>
      </c>
      <c r="L199" s="37">
        <f t="shared" si="276"/>
        <v>0</v>
      </c>
      <c r="M199" s="37">
        <v>0</v>
      </c>
      <c r="N199" s="37">
        <v>0</v>
      </c>
      <c r="O199" s="37">
        <v>0</v>
      </c>
      <c r="P199" s="38">
        <f t="shared" si="277"/>
        <v>0</v>
      </c>
      <c r="Q199" s="37">
        <v>0</v>
      </c>
      <c r="R199" s="37">
        <v>0</v>
      </c>
      <c r="S199" s="37">
        <v>0</v>
      </c>
      <c r="T199" s="37">
        <f t="shared" si="371"/>
        <v>0</v>
      </c>
      <c r="U199" s="37">
        <v>0</v>
      </c>
      <c r="V199" s="37">
        <v>0</v>
      </c>
      <c r="W199" s="37">
        <v>0</v>
      </c>
      <c r="X199" s="42">
        <f t="shared" si="372"/>
        <v>0</v>
      </c>
      <c r="Y199" s="37">
        <v>0</v>
      </c>
      <c r="Z199" s="37">
        <v>0</v>
      </c>
      <c r="AA199" s="37">
        <v>0</v>
      </c>
      <c r="AB199" s="37">
        <f t="shared" si="278"/>
        <v>0</v>
      </c>
      <c r="AC199" s="37">
        <v>0</v>
      </c>
      <c r="AD199" s="37">
        <v>0</v>
      </c>
      <c r="AE199" s="37">
        <v>0</v>
      </c>
      <c r="AF199" s="42">
        <f t="shared" si="279"/>
        <v>0</v>
      </c>
      <c r="AG199" s="37">
        <v>0</v>
      </c>
      <c r="AH199" s="37">
        <v>0</v>
      </c>
      <c r="AI199" s="37">
        <v>0</v>
      </c>
      <c r="AJ199" s="37">
        <f t="shared" si="280"/>
        <v>0</v>
      </c>
      <c r="AK199" s="37">
        <v>0</v>
      </c>
      <c r="AL199" s="37">
        <v>0</v>
      </c>
      <c r="AM199" s="37">
        <v>0</v>
      </c>
      <c r="AN199" s="42">
        <f t="shared" si="281"/>
        <v>0</v>
      </c>
      <c r="AO199" s="37">
        <v>0</v>
      </c>
      <c r="AP199" s="37">
        <v>0</v>
      </c>
      <c r="AQ199" s="37">
        <v>0</v>
      </c>
      <c r="AR199" s="37">
        <f t="shared" si="282"/>
        <v>0</v>
      </c>
      <c r="AS199" s="37">
        <v>0</v>
      </c>
      <c r="AT199" s="37">
        <v>0</v>
      </c>
      <c r="AU199" s="37">
        <v>0</v>
      </c>
      <c r="AV199" s="42">
        <f t="shared" si="283"/>
        <v>0</v>
      </c>
      <c r="AW199" s="37">
        <v>0</v>
      </c>
      <c r="AX199" s="37">
        <v>0</v>
      </c>
      <c r="AY199" s="37">
        <v>0</v>
      </c>
      <c r="AZ199" s="37">
        <f t="shared" si="284"/>
        <v>0</v>
      </c>
      <c r="BA199" s="37">
        <v>0</v>
      </c>
      <c r="BB199" s="37">
        <v>0</v>
      </c>
      <c r="BC199" s="37">
        <v>0</v>
      </c>
      <c r="BD199" s="42">
        <f t="shared" si="285"/>
        <v>0</v>
      </c>
    </row>
    <row r="200" spans="1:56" ht="17.25" hidden="1" customHeight="1" outlineLevel="1" x14ac:dyDescent="0.2">
      <c r="A200" s="6" t="s">
        <v>99</v>
      </c>
      <c r="B200" s="34"/>
      <c r="C200" s="39">
        <v>8</v>
      </c>
      <c r="D200" s="40" t="s">
        <v>20</v>
      </c>
      <c r="E200" s="31">
        <v>0</v>
      </c>
      <c r="F200" s="31">
        <v>0</v>
      </c>
      <c r="G200" s="31">
        <v>0</v>
      </c>
      <c r="H200" s="41">
        <f t="shared" si="275"/>
        <v>0</v>
      </c>
      <c r="I200" s="31">
        <v>0</v>
      </c>
      <c r="J200" s="31">
        <v>0</v>
      </c>
      <c r="K200" s="31">
        <v>0</v>
      </c>
      <c r="L200" s="37">
        <f t="shared" si="276"/>
        <v>0</v>
      </c>
      <c r="M200" s="31">
        <f>+I200+E200</f>
        <v>0</v>
      </c>
      <c r="N200" s="31">
        <f>+J200+F200</f>
        <v>0</v>
      </c>
      <c r="O200" s="31">
        <f>+K200+G200</f>
        <v>0</v>
      </c>
      <c r="P200" s="37">
        <f t="shared" si="277"/>
        <v>0</v>
      </c>
      <c r="Q200" s="31">
        <v>0</v>
      </c>
      <c r="R200" s="31">
        <v>0</v>
      </c>
      <c r="S200" s="31">
        <v>0</v>
      </c>
      <c r="T200" s="37">
        <f t="shared" si="371"/>
        <v>0</v>
      </c>
      <c r="U200" s="31">
        <f>+Q200+M200</f>
        <v>0</v>
      </c>
      <c r="V200" s="31">
        <f>+R200+N200</f>
        <v>0</v>
      </c>
      <c r="W200" s="31">
        <f>+S200+O200</f>
        <v>0</v>
      </c>
      <c r="X200" s="41">
        <f t="shared" si="372"/>
        <v>0</v>
      </c>
      <c r="Y200" s="31">
        <v>0</v>
      </c>
      <c r="Z200" s="31">
        <v>0</v>
      </c>
      <c r="AA200" s="31">
        <v>0</v>
      </c>
      <c r="AB200" s="37">
        <f t="shared" si="278"/>
        <v>0</v>
      </c>
      <c r="AC200" s="31">
        <f>+Y200+U200</f>
        <v>0</v>
      </c>
      <c r="AD200" s="31">
        <f>+Z200+V200</f>
        <v>0</v>
      </c>
      <c r="AE200" s="31">
        <f>+AA200+W200</f>
        <v>0</v>
      </c>
      <c r="AF200" s="41">
        <f t="shared" si="279"/>
        <v>0</v>
      </c>
      <c r="AG200" s="31">
        <v>0</v>
      </c>
      <c r="AH200" s="31">
        <v>0</v>
      </c>
      <c r="AI200" s="31">
        <v>0</v>
      </c>
      <c r="AJ200" s="37">
        <f t="shared" si="280"/>
        <v>0</v>
      </c>
      <c r="AK200" s="31">
        <f>+AG200+AC200</f>
        <v>0</v>
      </c>
      <c r="AL200" s="31">
        <f>+AH200+AD200</f>
        <v>0</v>
      </c>
      <c r="AM200" s="31">
        <f>+AI200+AE200</f>
        <v>0</v>
      </c>
      <c r="AN200" s="41">
        <f t="shared" si="281"/>
        <v>0</v>
      </c>
      <c r="AO200" s="31">
        <v>0</v>
      </c>
      <c r="AP200" s="31">
        <v>0</v>
      </c>
      <c r="AQ200" s="31">
        <v>0</v>
      </c>
      <c r="AR200" s="37">
        <f t="shared" si="282"/>
        <v>0</v>
      </c>
      <c r="AS200" s="31">
        <f>+AO200+AK200</f>
        <v>0</v>
      </c>
      <c r="AT200" s="31">
        <f>+AP200+AL200</f>
        <v>0</v>
      </c>
      <c r="AU200" s="31">
        <f>+AQ200+AM200</f>
        <v>0</v>
      </c>
      <c r="AV200" s="41">
        <f t="shared" si="283"/>
        <v>0</v>
      </c>
      <c r="AW200" s="31">
        <v>0</v>
      </c>
      <c r="AX200" s="31">
        <v>0</v>
      </c>
      <c r="AY200" s="31">
        <v>0</v>
      </c>
      <c r="AZ200" s="37">
        <f t="shared" si="284"/>
        <v>0</v>
      </c>
      <c r="BA200" s="31">
        <f>+AW200+AS200</f>
        <v>0</v>
      </c>
      <c r="BB200" s="31">
        <f>+AX200+AT200</f>
        <v>0</v>
      </c>
      <c r="BC200" s="31">
        <f>+AY200+AU200</f>
        <v>0</v>
      </c>
      <c r="BD200" s="41">
        <f t="shared" si="285"/>
        <v>0</v>
      </c>
    </row>
    <row r="201" spans="1:56" ht="17.25" customHeight="1" collapsed="1" x14ac:dyDescent="0.2">
      <c r="A201" s="22"/>
      <c r="B201" s="23">
        <v>21</v>
      </c>
      <c r="C201" s="24" t="s">
        <v>101</v>
      </c>
      <c r="D201" s="25"/>
      <c r="E201" s="26">
        <f>+E202+E216</f>
        <v>0</v>
      </c>
      <c r="F201" s="26">
        <f t="shared" ref="F201:G201" si="389">+F202+F216</f>
        <v>2580000</v>
      </c>
      <c r="G201" s="26">
        <f t="shared" si="389"/>
        <v>0</v>
      </c>
      <c r="H201" s="26">
        <f t="shared" si="275"/>
        <v>2580000</v>
      </c>
      <c r="I201" s="26">
        <f t="shared" ref="I201" si="390">+I202+I216</f>
        <v>0</v>
      </c>
      <c r="J201" s="26">
        <f t="shared" ref="J201" si="391">+J202+J216</f>
        <v>0</v>
      </c>
      <c r="K201" s="26">
        <f t="shared" ref="K201" si="392">+K202+K216</f>
        <v>0</v>
      </c>
      <c r="L201" s="26">
        <f t="shared" si="276"/>
        <v>0</v>
      </c>
      <c r="M201" s="26">
        <f t="shared" ref="M201" si="393">+M202+M216</f>
        <v>0</v>
      </c>
      <c r="N201" s="26">
        <f t="shared" ref="N201" si="394">+N202+N216</f>
        <v>2580000</v>
      </c>
      <c r="O201" s="26">
        <f t="shared" ref="O201" si="395">+O202+O216</f>
        <v>0</v>
      </c>
      <c r="P201" s="26">
        <f t="shared" si="277"/>
        <v>2580000</v>
      </c>
      <c r="Q201" s="26">
        <f t="shared" ref="Q201:S201" si="396">+Q202+Q216</f>
        <v>0</v>
      </c>
      <c r="R201" s="26">
        <f t="shared" si="396"/>
        <v>0</v>
      </c>
      <c r="S201" s="26">
        <f t="shared" si="396"/>
        <v>0</v>
      </c>
      <c r="T201" s="26">
        <f t="shared" si="371"/>
        <v>0</v>
      </c>
      <c r="U201" s="26">
        <f t="shared" ref="U201:W201" si="397">+U202+U216</f>
        <v>0</v>
      </c>
      <c r="V201" s="26">
        <f t="shared" si="397"/>
        <v>2580000</v>
      </c>
      <c r="W201" s="26">
        <f t="shared" si="397"/>
        <v>0</v>
      </c>
      <c r="X201" s="26">
        <f t="shared" si="372"/>
        <v>2580000</v>
      </c>
      <c r="Y201" s="26">
        <f t="shared" ref="Y201:AA201" si="398">+Y202+Y216</f>
        <v>0</v>
      </c>
      <c r="Z201" s="26">
        <f t="shared" si="398"/>
        <v>0</v>
      </c>
      <c r="AA201" s="26">
        <f t="shared" si="398"/>
        <v>0</v>
      </c>
      <c r="AB201" s="26">
        <f t="shared" si="278"/>
        <v>0</v>
      </c>
      <c r="AC201" s="26">
        <f t="shared" ref="AC201:AE201" si="399">+AC202+AC216</f>
        <v>0</v>
      </c>
      <c r="AD201" s="26">
        <f t="shared" si="399"/>
        <v>2580000</v>
      </c>
      <c r="AE201" s="26">
        <f t="shared" si="399"/>
        <v>0</v>
      </c>
      <c r="AF201" s="26">
        <f t="shared" si="279"/>
        <v>2580000</v>
      </c>
      <c r="AG201" s="26">
        <f t="shared" ref="AG201:AI201" si="400">+AG202+AG216</f>
        <v>0</v>
      </c>
      <c r="AH201" s="26">
        <f t="shared" si="400"/>
        <v>2000</v>
      </c>
      <c r="AI201" s="26">
        <f t="shared" si="400"/>
        <v>0</v>
      </c>
      <c r="AJ201" s="26">
        <f t="shared" si="280"/>
        <v>2000</v>
      </c>
      <c r="AK201" s="26">
        <f t="shared" ref="AK201:AM201" si="401">+AK202+AK216</f>
        <v>0</v>
      </c>
      <c r="AL201" s="26">
        <f t="shared" si="401"/>
        <v>2582000</v>
      </c>
      <c r="AM201" s="26">
        <f t="shared" si="401"/>
        <v>0</v>
      </c>
      <c r="AN201" s="26">
        <f t="shared" si="281"/>
        <v>2582000</v>
      </c>
      <c r="AO201" s="26">
        <f t="shared" ref="AO201:AQ201" si="402">+AO202+AO216</f>
        <v>0</v>
      </c>
      <c r="AP201" s="26">
        <f t="shared" si="402"/>
        <v>0</v>
      </c>
      <c r="AQ201" s="26">
        <f t="shared" si="402"/>
        <v>0</v>
      </c>
      <c r="AR201" s="26">
        <f t="shared" si="282"/>
        <v>0</v>
      </c>
      <c r="AS201" s="26">
        <f t="shared" ref="AS201:AU201" si="403">+AS202+AS216</f>
        <v>0</v>
      </c>
      <c r="AT201" s="26">
        <f t="shared" si="403"/>
        <v>2582000</v>
      </c>
      <c r="AU201" s="26">
        <f t="shared" si="403"/>
        <v>0</v>
      </c>
      <c r="AV201" s="26">
        <f t="shared" si="283"/>
        <v>2582000</v>
      </c>
      <c r="AW201" s="26">
        <f t="shared" ref="AW201:AY201" si="404">+AW202+AW216</f>
        <v>0</v>
      </c>
      <c r="AX201" s="26">
        <f t="shared" si="404"/>
        <v>0</v>
      </c>
      <c r="AY201" s="26">
        <f t="shared" si="404"/>
        <v>0</v>
      </c>
      <c r="AZ201" s="26">
        <f t="shared" si="284"/>
        <v>0</v>
      </c>
      <c r="BA201" s="26">
        <f t="shared" ref="BA201:BC201" si="405">+BA202+BA216</f>
        <v>0</v>
      </c>
      <c r="BB201" s="26">
        <f t="shared" si="405"/>
        <v>2582000</v>
      </c>
      <c r="BC201" s="26">
        <f t="shared" si="405"/>
        <v>0</v>
      </c>
      <c r="BD201" s="26">
        <f t="shared" si="285"/>
        <v>2582000</v>
      </c>
    </row>
    <row r="202" spans="1:56" ht="17.25" customHeight="1" x14ac:dyDescent="0.2">
      <c r="A202" s="6"/>
      <c r="B202" s="76" t="s">
        <v>44</v>
      </c>
      <c r="C202" s="24" t="s">
        <v>103</v>
      </c>
      <c r="D202" s="25"/>
      <c r="E202" s="26">
        <f>SUM(E203:E215)</f>
        <v>0</v>
      </c>
      <c r="F202" s="26">
        <f t="shared" ref="F202:G202" si="406">SUM(F203:F215)</f>
        <v>2580000</v>
      </c>
      <c r="G202" s="26">
        <f t="shared" si="406"/>
        <v>0</v>
      </c>
      <c r="H202" s="26">
        <f t="shared" ref="H202:H250" si="407">+G202+F202+E202</f>
        <v>2580000</v>
      </c>
      <c r="I202" s="26">
        <f t="shared" ref="I202" si="408">SUM(I203:I215)</f>
        <v>0</v>
      </c>
      <c r="J202" s="26">
        <f t="shared" ref="J202" si="409">SUM(J203:J215)</f>
        <v>0</v>
      </c>
      <c r="K202" s="26">
        <f t="shared" ref="K202" si="410">SUM(K203:K215)</f>
        <v>0</v>
      </c>
      <c r="L202" s="26">
        <f t="shared" ref="L202" si="411">+K202+J202+I202</f>
        <v>0</v>
      </c>
      <c r="M202" s="26">
        <f t="shared" ref="M202" si="412">SUM(M203:M215)</f>
        <v>0</v>
      </c>
      <c r="N202" s="26">
        <f t="shared" ref="N202" si="413">SUM(N203:N215)</f>
        <v>2580000</v>
      </c>
      <c r="O202" s="26">
        <f t="shared" ref="O202" si="414">SUM(O203:O215)</f>
        <v>0</v>
      </c>
      <c r="P202" s="26">
        <f t="shared" ref="P202" si="415">+O202+N202+M202</f>
        <v>2580000</v>
      </c>
      <c r="Q202" s="26">
        <f t="shared" ref="Q202" si="416">SUM(Q203:Q215)</f>
        <v>0</v>
      </c>
      <c r="R202" s="26">
        <f t="shared" ref="R202:S202" si="417">SUM(R203:R215)</f>
        <v>0</v>
      </c>
      <c r="S202" s="26">
        <f t="shared" si="417"/>
        <v>0</v>
      </c>
      <c r="T202" s="26">
        <f t="shared" si="371"/>
        <v>0</v>
      </c>
      <c r="U202" s="26">
        <f t="shared" ref="U202" si="418">SUM(U203:U215)</f>
        <v>0</v>
      </c>
      <c r="V202" s="26">
        <f t="shared" ref="V202:W202" si="419">SUM(V203:V215)</f>
        <v>2580000</v>
      </c>
      <c r="W202" s="26">
        <f t="shared" si="419"/>
        <v>0</v>
      </c>
      <c r="X202" s="26">
        <f t="shared" si="372"/>
        <v>2580000</v>
      </c>
      <c r="Y202" s="26">
        <f t="shared" ref="Y202" si="420">SUM(Y203:Y215)</f>
        <v>0</v>
      </c>
      <c r="Z202" s="26">
        <f t="shared" ref="Z202:AA202" si="421">SUM(Z203:Z215)</f>
        <v>0</v>
      </c>
      <c r="AA202" s="26">
        <f t="shared" si="421"/>
        <v>0</v>
      </c>
      <c r="AB202" s="26">
        <f t="shared" ref="AB202:AB265" si="422">+AA202+Z202+Y202</f>
        <v>0</v>
      </c>
      <c r="AC202" s="26">
        <f t="shared" ref="AC202:AE202" si="423">SUM(AC203:AC215)</f>
        <v>0</v>
      </c>
      <c r="AD202" s="26">
        <f t="shared" si="423"/>
        <v>2580000</v>
      </c>
      <c r="AE202" s="26">
        <f t="shared" si="423"/>
        <v>0</v>
      </c>
      <c r="AF202" s="26">
        <f t="shared" ref="AF202:AF265" si="424">+AE202+AD202+AC202</f>
        <v>2580000</v>
      </c>
      <c r="AG202" s="26">
        <f t="shared" ref="AG202:AI202" si="425">SUM(AG203:AG215)</f>
        <v>0</v>
      </c>
      <c r="AH202" s="26">
        <f t="shared" si="425"/>
        <v>0</v>
      </c>
      <c r="AI202" s="26">
        <f t="shared" si="425"/>
        <v>0</v>
      </c>
      <c r="AJ202" s="26">
        <f t="shared" ref="AJ202:AJ265" si="426">+AI202+AH202+AG202</f>
        <v>0</v>
      </c>
      <c r="AK202" s="26">
        <f t="shared" ref="AK202:AM202" si="427">SUM(AK203:AK215)</f>
        <v>0</v>
      </c>
      <c r="AL202" s="26">
        <f t="shared" si="427"/>
        <v>2580000</v>
      </c>
      <c r="AM202" s="26">
        <f t="shared" si="427"/>
        <v>0</v>
      </c>
      <c r="AN202" s="26">
        <f t="shared" ref="AN202:AN265" si="428">+AM202+AL202+AK202</f>
        <v>2580000</v>
      </c>
      <c r="AO202" s="26">
        <f t="shared" ref="AO202:AQ202" si="429">SUM(AO203:AO215)</f>
        <v>0</v>
      </c>
      <c r="AP202" s="26">
        <f t="shared" si="429"/>
        <v>0</v>
      </c>
      <c r="AQ202" s="26">
        <f t="shared" si="429"/>
        <v>0</v>
      </c>
      <c r="AR202" s="26">
        <f t="shared" ref="AR202:AR265" si="430">+AQ202+AP202+AO202</f>
        <v>0</v>
      </c>
      <c r="AS202" s="26">
        <f t="shared" ref="AS202:AU202" si="431">SUM(AS203:AS215)</f>
        <v>0</v>
      </c>
      <c r="AT202" s="26">
        <f t="shared" si="431"/>
        <v>2580000</v>
      </c>
      <c r="AU202" s="26">
        <f t="shared" si="431"/>
        <v>0</v>
      </c>
      <c r="AV202" s="26">
        <f t="shared" ref="AV202:AV265" si="432">+AU202+AT202+AS202</f>
        <v>2580000</v>
      </c>
      <c r="AW202" s="26">
        <f t="shared" ref="AW202:AY202" si="433">SUM(AW203:AW215)</f>
        <v>0</v>
      </c>
      <c r="AX202" s="26">
        <f t="shared" si="433"/>
        <v>0</v>
      </c>
      <c r="AY202" s="26">
        <f t="shared" si="433"/>
        <v>0</v>
      </c>
      <c r="AZ202" s="26">
        <f t="shared" ref="AZ202:AZ265" si="434">+AY202+AX202+AW202</f>
        <v>0</v>
      </c>
      <c r="BA202" s="26">
        <f t="shared" ref="BA202:BC202" si="435">SUM(BA203:BA215)</f>
        <v>0</v>
      </c>
      <c r="BB202" s="26">
        <f t="shared" si="435"/>
        <v>2580000</v>
      </c>
      <c r="BC202" s="26">
        <f t="shared" si="435"/>
        <v>0</v>
      </c>
      <c r="BD202" s="26">
        <f t="shared" ref="BD202:BD265" si="436">+BC202+BB202+BA202</f>
        <v>2580000</v>
      </c>
    </row>
    <row r="203" spans="1:56" ht="17.25" hidden="1" customHeight="1" outlineLevel="1" x14ac:dyDescent="0.2">
      <c r="A203" s="6"/>
      <c r="B203" s="77"/>
      <c r="C203" s="29"/>
      <c r="D203" s="40" t="s">
        <v>45</v>
      </c>
      <c r="E203" s="31">
        <v>0</v>
      </c>
      <c r="F203" s="31">
        <v>0</v>
      </c>
      <c r="G203" s="31">
        <v>0</v>
      </c>
      <c r="H203" s="41">
        <f t="shared" si="407"/>
        <v>0</v>
      </c>
      <c r="I203" s="31"/>
      <c r="J203" s="31">
        <f>-4800+4800</f>
        <v>0</v>
      </c>
      <c r="K203" s="31"/>
      <c r="L203" s="37">
        <f t="shared" ref="L203:L257" si="437">+K203+J203+I203</f>
        <v>0</v>
      </c>
      <c r="M203" s="31">
        <f t="shared" ref="M203:O215" si="438">+I203+E203</f>
        <v>0</v>
      </c>
      <c r="N203" s="31">
        <f t="shared" si="438"/>
        <v>0</v>
      </c>
      <c r="O203" s="31">
        <f t="shared" si="438"/>
        <v>0</v>
      </c>
      <c r="P203" s="38">
        <f t="shared" ref="P203:P257" si="439">+O203+N203+M203</f>
        <v>0</v>
      </c>
      <c r="Q203" s="31"/>
      <c r="R203" s="31">
        <f>-4800+4800</f>
        <v>0</v>
      </c>
      <c r="S203" s="31"/>
      <c r="T203" s="37">
        <f t="shared" si="371"/>
        <v>0</v>
      </c>
      <c r="U203" s="31">
        <f t="shared" ref="U203:U211" si="440">+Q203+M203</f>
        <v>0</v>
      </c>
      <c r="V203" s="31">
        <f t="shared" ref="V203:V211" si="441">+R203+N203</f>
        <v>0</v>
      </c>
      <c r="W203" s="31">
        <f t="shared" ref="W203:W211" si="442">+S203+O203</f>
        <v>0</v>
      </c>
      <c r="X203" s="42">
        <f t="shared" si="372"/>
        <v>0</v>
      </c>
      <c r="Y203" s="31"/>
      <c r="Z203" s="31">
        <f>-4800+4800</f>
        <v>0</v>
      </c>
      <c r="AA203" s="31"/>
      <c r="AB203" s="37">
        <f t="shared" si="422"/>
        <v>0</v>
      </c>
      <c r="AC203" s="31">
        <f t="shared" ref="AC203:AC211" si="443">+Y203+U203</f>
        <v>0</v>
      </c>
      <c r="AD203" s="31">
        <f t="shared" ref="AD203:AD211" si="444">+Z203+V203</f>
        <v>0</v>
      </c>
      <c r="AE203" s="31">
        <f t="shared" ref="AE203:AE211" si="445">+AA203+W203</f>
        <v>0</v>
      </c>
      <c r="AF203" s="42">
        <f t="shared" si="424"/>
        <v>0</v>
      </c>
      <c r="AG203" s="31"/>
      <c r="AH203" s="31">
        <f>-4800+4800</f>
        <v>0</v>
      </c>
      <c r="AI203" s="31"/>
      <c r="AJ203" s="37">
        <f t="shared" si="426"/>
        <v>0</v>
      </c>
      <c r="AK203" s="31">
        <f t="shared" ref="AK203:AK211" si="446">+AG203+AC203</f>
        <v>0</v>
      </c>
      <c r="AL203" s="31">
        <f t="shared" ref="AL203:AL211" si="447">+AH203+AD203</f>
        <v>0</v>
      </c>
      <c r="AM203" s="31">
        <f t="shared" ref="AM203:AM211" si="448">+AI203+AE203</f>
        <v>0</v>
      </c>
      <c r="AN203" s="42">
        <f t="shared" si="428"/>
        <v>0</v>
      </c>
      <c r="AO203" s="31"/>
      <c r="AP203" s="31">
        <f>-4800+4800</f>
        <v>0</v>
      </c>
      <c r="AQ203" s="31"/>
      <c r="AR203" s="37">
        <f t="shared" si="430"/>
        <v>0</v>
      </c>
      <c r="AS203" s="31">
        <f t="shared" ref="AS203:AS211" si="449">+AO203+AK203</f>
        <v>0</v>
      </c>
      <c r="AT203" s="31">
        <f t="shared" ref="AT203:AT211" si="450">+AP203+AL203</f>
        <v>0</v>
      </c>
      <c r="AU203" s="31">
        <f t="shared" ref="AU203:AU211" si="451">+AQ203+AM203</f>
        <v>0</v>
      </c>
      <c r="AV203" s="42">
        <f t="shared" si="432"/>
        <v>0</v>
      </c>
      <c r="AW203" s="31"/>
      <c r="AX203" s="31">
        <f>-4800+4800</f>
        <v>0</v>
      </c>
      <c r="AY203" s="31"/>
      <c r="AZ203" s="37">
        <f t="shared" si="434"/>
        <v>0</v>
      </c>
      <c r="BA203" s="31">
        <f t="shared" ref="BA203:BA211" si="452">+AW203+AS203</f>
        <v>0</v>
      </c>
      <c r="BB203" s="31">
        <f t="shared" ref="BB203:BB211" si="453">+AX203+AT203</f>
        <v>0</v>
      </c>
      <c r="BC203" s="31">
        <f t="shared" ref="BC203:BC211" si="454">+AY203+AU203</f>
        <v>0</v>
      </c>
      <c r="BD203" s="42">
        <f t="shared" si="436"/>
        <v>0</v>
      </c>
    </row>
    <row r="204" spans="1:56" ht="17.25" hidden="1" customHeight="1" outlineLevel="1" x14ac:dyDescent="0.2">
      <c r="A204" s="6"/>
      <c r="B204" s="78"/>
      <c r="C204" s="39"/>
      <c r="D204" s="40" t="s">
        <v>46</v>
      </c>
      <c r="E204" s="31">
        <v>0</v>
      </c>
      <c r="F204" s="31">
        <v>0</v>
      </c>
      <c r="G204" s="31">
        <v>0</v>
      </c>
      <c r="H204" s="41">
        <f t="shared" si="407"/>
        <v>0</v>
      </c>
      <c r="I204" s="31"/>
      <c r="J204" s="31"/>
      <c r="K204" s="31"/>
      <c r="L204" s="37">
        <f t="shared" si="437"/>
        <v>0</v>
      </c>
      <c r="M204" s="31">
        <f t="shared" si="438"/>
        <v>0</v>
      </c>
      <c r="N204" s="31">
        <f t="shared" si="438"/>
        <v>0</v>
      </c>
      <c r="O204" s="31">
        <f t="shared" si="438"/>
        <v>0</v>
      </c>
      <c r="P204" s="38">
        <f t="shared" si="439"/>
        <v>0</v>
      </c>
      <c r="Q204" s="31"/>
      <c r="R204" s="31"/>
      <c r="S204" s="31"/>
      <c r="T204" s="37">
        <f t="shared" si="371"/>
        <v>0</v>
      </c>
      <c r="U204" s="31">
        <f t="shared" si="440"/>
        <v>0</v>
      </c>
      <c r="V204" s="31">
        <f t="shared" si="441"/>
        <v>0</v>
      </c>
      <c r="W204" s="31">
        <f t="shared" si="442"/>
        <v>0</v>
      </c>
      <c r="X204" s="42">
        <f t="shared" si="372"/>
        <v>0</v>
      </c>
      <c r="Y204" s="31"/>
      <c r="Z204" s="31"/>
      <c r="AA204" s="31"/>
      <c r="AB204" s="37">
        <f t="shared" si="422"/>
        <v>0</v>
      </c>
      <c r="AC204" s="31">
        <f t="shared" si="443"/>
        <v>0</v>
      </c>
      <c r="AD204" s="31">
        <f t="shared" si="444"/>
        <v>0</v>
      </c>
      <c r="AE204" s="31">
        <f t="shared" si="445"/>
        <v>0</v>
      </c>
      <c r="AF204" s="42">
        <f t="shared" si="424"/>
        <v>0</v>
      </c>
      <c r="AG204" s="31"/>
      <c r="AH204" s="31"/>
      <c r="AI204" s="31"/>
      <c r="AJ204" s="37">
        <f t="shared" si="426"/>
        <v>0</v>
      </c>
      <c r="AK204" s="31">
        <f t="shared" si="446"/>
        <v>0</v>
      </c>
      <c r="AL204" s="31">
        <f t="shared" si="447"/>
        <v>0</v>
      </c>
      <c r="AM204" s="31">
        <f t="shared" si="448"/>
        <v>0</v>
      </c>
      <c r="AN204" s="42">
        <f t="shared" si="428"/>
        <v>0</v>
      </c>
      <c r="AO204" s="31"/>
      <c r="AP204" s="31"/>
      <c r="AQ204" s="31"/>
      <c r="AR204" s="37">
        <f t="shared" si="430"/>
        <v>0</v>
      </c>
      <c r="AS204" s="31">
        <f t="shared" si="449"/>
        <v>0</v>
      </c>
      <c r="AT204" s="31">
        <f t="shared" si="450"/>
        <v>0</v>
      </c>
      <c r="AU204" s="31">
        <f t="shared" si="451"/>
        <v>0</v>
      </c>
      <c r="AV204" s="42">
        <f t="shared" si="432"/>
        <v>0</v>
      </c>
      <c r="AW204" s="31"/>
      <c r="AX204" s="31"/>
      <c r="AY204" s="31"/>
      <c r="AZ204" s="37">
        <f t="shared" si="434"/>
        <v>0</v>
      </c>
      <c r="BA204" s="31">
        <f t="shared" si="452"/>
        <v>0</v>
      </c>
      <c r="BB204" s="31">
        <f t="shared" si="453"/>
        <v>0</v>
      </c>
      <c r="BC204" s="31">
        <f t="shared" si="454"/>
        <v>0</v>
      </c>
      <c r="BD204" s="42">
        <f t="shared" si="436"/>
        <v>0</v>
      </c>
    </row>
    <row r="205" spans="1:56" ht="17.25" hidden="1" customHeight="1" outlineLevel="1" x14ac:dyDescent="0.2">
      <c r="A205" s="6"/>
      <c r="B205" s="78"/>
      <c r="C205" s="39"/>
      <c r="D205" s="36" t="s">
        <v>94</v>
      </c>
      <c r="E205" s="31">
        <v>0</v>
      </c>
      <c r="F205" s="31">
        <v>0</v>
      </c>
      <c r="G205" s="31">
        <v>0</v>
      </c>
      <c r="H205" s="41">
        <f t="shared" si="407"/>
        <v>0</v>
      </c>
      <c r="I205" s="31"/>
      <c r="J205" s="31"/>
      <c r="K205" s="31"/>
      <c r="L205" s="37">
        <f t="shared" si="437"/>
        <v>0</v>
      </c>
      <c r="M205" s="31">
        <f t="shared" si="438"/>
        <v>0</v>
      </c>
      <c r="N205" s="31">
        <f t="shared" si="438"/>
        <v>0</v>
      </c>
      <c r="O205" s="31">
        <f t="shared" si="438"/>
        <v>0</v>
      </c>
      <c r="P205" s="38">
        <f t="shared" si="439"/>
        <v>0</v>
      </c>
      <c r="Q205" s="31"/>
      <c r="R205" s="31"/>
      <c r="S205" s="31"/>
      <c r="T205" s="37">
        <f t="shared" si="371"/>
        <v>0</v>
      </c>
      <c r="U205" s="31">
        <f t="shared" si="440"/>
        <v>0</v>
      </c>
      <c r="V205" s="31">
        <f t="shared" si="441"/>
        <v>0</v>
      </c>
      <c r="W205" s="31">
        <f t="shared" si="442"/>
        <v>0</v>
      </c>
      <c r="X205" s="42">
        <f t="shared" si="372"/>
        <v>0</v>
      </c>
      <c r="Y205" s="31"/>
      <c r="Z205" s="31"/>
      <c r="AA205" s="31"/>
      <c r="AB205" s="37">
        <f t="shared" si="422"/>
        <v>0</v>
      </c>
      <c r="AC205" s="31">
        <f t="shared" si="443"/>
        <v>0</v>
      </c>
      <c r="AD205" s="31">
        <f t="shared" si="444"/>
        <v>0</v>
      </c>
      <c r="AE205" s="31">
        <f t="shared" si="445"/>
        <v>0</v>
      </c>
      <c r="AF205" s="42">
        <f t="shared" si="424"/>
        <v>0</v>
      </c>
      <c r="AG205" s="31"/>
      <c r="AH205" s="31"/>
      <c r="AI205" s="31"/>
      <c r="AJ205" s="37">
        <f t="shared" si="426"/>
        <v>0</v>
      </c>
      <c r="AK205" s="31">
        <f t="shared" si="446"/>
        <v>0</v>
      </c>
      <c r="AL205" s="31">
        <f t="shared" si="447"/>
        <v>0</v>
      </c>
      <c r="AM205" s="31">
        <f t="shared" si="448"/>
        <v>0</v>
      </c>
      <c r="AN205" s="42">
        <f t="shared" si="428"/>
        <v>0</v>
      </c>
      <c r="AO205" s="31"/>
      <c r="AP205" s="31"/>
      <c r="AQ205" s="31"/>
      <c r="AR205" s="37">
        <f t="shared" si="430"/>
        <v>0</v>
      </c>
      <c r="AS205" s="31">
        <f t="shared" si="449"/>
        <v>0</v>
      </c>
      <c r="AT205" s="31">
        <f t="shared" si="450"/>
        <v>0</v>
      </c>
      <c r="AU205" s="31">
        <f t="shared" si="451"/>
        <v>0</v>
      </c>
      <c r="AV205" s="42">
        <f t="shared" si="432"/>
        <v>0</v>
      </c>
      <c r="AW205" s="31"/>
      <c r="AX205" s="31"/>
      <c r="AY205" s="31"/>
      <c r="AZ205" s="37">
        <f t="shared" si="434"/>
        <v>0</v>
      </c>
      <c r="BA205" s="31">
        <f t="shared" si="452"/>
        <v>0</v>
      </c>
      <c r="BB205" s="31">
        <f t="shared" si="453"/>
        <v>0</v>
      </c>
      <c r="BC205" s="31">
        <f t="shared" si="454"/>
        <v>0</v>
      </c>
      <c r="BD205" s="42">
        <f t="shared" si="436"/>
        <v>0</v>
      </c>
    </row>
    <row r="206" spans="1:56" ht="17.25" customHeight="1" collapsed="1" x14ac:dyDescent="0.2">
      <c r="A206" s="6"/>
      <c r="B206" s="78"/>
      <c r="C206" s="39"/>
      <c r="D206" s="40" t="s">
        <v>102</v>
      </c>
      <c r="E206" s="31">
        <v>0</v>
      </c>
      <c r="F206" s="31">
        <v>2500000</v>
      </c>
      <c r="G206" s="31">
        <v>0</v>
      </c>
      <c r="H206" s="41">
        <f t="shared" si="407"/>
        <v>2500000</v>
      </c>
      <c r="I206" s="31"/>
      <c r="J206" s="31"/>
      <c r="K206" s="31"/>
      <c r="L206" s="37">
        <f t="shared" si="437"/>
        <v>0</v>
      </c>
      <c r="M206" s="31">
        <f t="shared" si="438"/>
        <v>0</v>
      </c>
      <c r="N206" s="31">
        <f t="shared" si="438"/>
        <v>2500000</v>
      </c>
      <c r="O206" s="31">
        <f t="shared" si="438"/>
        <v>0</v>
      </c>
      <c r="P206" s="38">
        <f t="shared" si="439"/>
        <v>2500000</v>
      </c>
      <c r="Q206" s="31"/>
      <c r="R206" s="31"/>
      <c r="S206" s="31"/>
      <c r="T206" s="37">
        <f t="shared" si="371"/>
        <v>0</v>
      </c>
      <c r="U206" s="31">
        <f t="shared" si="440"/>
        <v>0</v>
      </c>
      <c r="V206" s="31">
        <f t="shared" si="441"/>
        <v>2500000</v>
      </c>
      <c r="W206" s="31">
        <f t="shared" si="442"/>
        <v>0</v>
      </c>
      <c r="X206" s="42">
        <f t="shared" si="372"/>
        <v>2500000</v>
      </c>
      <c r="Y206" s="31"/>
      <c r="Z206" s="31"/>
      <c r="AA206" s="31"/>
      <c r="AB206" s="37">
        <f t="shared" si="422"/>
        <v>0</v>
      </c>
      <c r="AC206" s="31">
        <f t="shared" si="443"/>
        <v>0</v>
      </c>
      <c r="AD206" s="31">
        <f t="shared" si="444"/>
        <v>2500000</v>
      </c>
      <c r="AE206" s="31">
        <f t="shared" si="445"/>
        <v>0</v>
      </c>
      <c r="AF206" s="42">
        <f t="shared" si="424"/>
        <v>2500000</v>
      </c>
      <c r="AG206" s="31"/>
      <c r="AH206" s="31"/>
      <c r="AI206" s="31"/>
      <c r="AJ206" s="37">
        <f t="shared" si="426"/>
        <v>0</v>
      </c>
      <c r="AK206" s="31">
        <f t="shared" si="446"/>
        <v>0</v>
      </c>
      <c r="AL206" s="31">
        <f t="shared" si="447"/>
        <v>2500000</v>
      </c>
      <c r="AM206" s="31">
        <f t="shared" si="448"/>
        <v>0</v>
      </c>
      <c r="AN206" s="42">
        <f t="shared" si="428"/>
        <v>2500000</v>
      </c>
      <c r="AO206" s="31"/>
      <c r="AP206" s="31"/>
      <c r="AQ206" s="31"/>
      <c r="AR206" s="37">
        <f t="shared" si="430"/>
        <v>0</v>
      </c>
      <c r="AS206" s="31">
        <f t="shared" si="449"/>
        <v>0</v>
      </c>
      <c r="AT206" s="31">
        <f t="shared" si="450"/>
        <v>2500000</v>
      </c>
      <c r="AU206" s="31">
        <f t="shared" si="451"/>
        <v>0</v>
      </c>
      <c r="AV206" s="42">
        <f t="shared" si="432"/>
        <v>2500000</v>
      </c>
      <c r="AW206" s="31"/>
      <c r="AX206" s="31"/>
      <c r="AY206" s="31"/>
      <c r="AZ206" s="37">
        <f t="shared" si="434"/>
        <v>0</v>
      </c>
      <c r="BA206" s="31">
        <f t="shared" si="452"/>
        <v>0</v>
      </c>
      <c r="BB206" s="31">
        <f t="shared" si="453"/>
        <v>2500000</v>
      </c>
      <c r="BC206" s="31">
        <f t="shared" si="454"/>
        <v>0</v>
      </c>
      <c r="BD206" s="42">
        <f t="shared" si="436"/>
        <v>2500000</v>
      </c>
    </row>
    <row r="207" spans="1:56" ht="17.25" customHeight="1" x14ac:dyDescent="0.2">
      <c r="A207" s="6"/>
      <c r="B207" s="78"/>
      <c r="C207" s="39"/>
      <c r="D207" s="36" t="s">
        <v>108</v>
      </c>
      <c r="E207" s="31">
        <v>0</v>
      </c>
      <c r="F207" s="31">
        <v>80000</v>
      </c>
      <c r="G207" s="31">
        <v>0</v>
      </c>
      <c r="H207" s="41">
        <f t="shared" si="407"/>
        <v>80000</v>
      </c>
      <c r="I207" s="31"/>
      <c r="J207" s="31"/>
      <c r="K207" s="31"/>
      <c r="L207" s="37">
        <f t="shared" si="437"/>
        <v>0</v>
      </c>
      <c r="M207" s="31">
        <f t="shared" si="438"/>
        <v>0</v>
      </c>
      <c r="N207" s="31">
        <f t="shared" si="438"/>
        <v>80000</v>
      </c>
      <c r="O207" s="31">
        <f t="shared" si="438"/>
        <v>0</v>
      </c>
      <c r="P207" s="38">
        <f t="shared" si="439"/>
        <v>80000</v>
      </c>
      <c r="Q207" s="31"/>
      <c r="R207" s="31"/>
      <c r="S207" s="31"/>
      <c r="T207" s="37">
        <f t="shared" si="371"/>
        <v>0</v>
      </c>
      <c r="U207" s="31">
        <f t="shared" si="440"/>
        <v>0</v>
      </c>
      <c r="V207" s="31">
        <f t="shared" si="441"/>
        <v>80000</v>
      </c>
      <c r="W207" s="31">
        <f t="shared" si="442"/>
        <v>0</v>
      </c>
      <c r="X207" s="42">
        <f t="shared" si="372"/>
        <v>80000</v>
      </c>
      <c r="Y207" s="31"/>
      <c r="Z207" s="31"/>
      <c r="AA207" s="31"/>
      <c r="AB207" s="37">
        <f t="shared" si="422"/>
        <v>0</v>
      </c>
      <c r="AC207" s="31">
        <f t="shared" si="443"/>
        <v>0</v>
      </c>
      <c r="AD207" s="31">
        <f t="shared" si="444"/>
        <v>80000</v>
      </c>
      <c r="AE207" s="31">
        <f t="shared" si="445"/>
        <v>0</v>
      </c>
      <c r="AF207" s="42">
        <f t="shared" si="424"/>
        <v>80000</v>
      </c>
      <c r="AG207" s="31"/>
      <c r="AH207" s="31"/>
      <c r="AI207" s="31"/>
      <c r="AJ207" s="37">
        <f t="shared" si="426"/>
        <v>0</v>
      </c>
      <c r="AK207" s="31">
        <f t="shared" si="446"/>
        <v>0</v>
      </c>
      <c r="AL207" s="31">
        <f t="shared" si="447"/>
        <v>80000</v>
      </c>
      <c r="AM207" s="31">
        <f t="shared" si="448"/>
        <v>0</v>
      </c>
      <c r="AN207" s="42">
        <f t="shared" si="428"/>
        <v>80000</v>
      </c>
      <c r="AO207" s="31"/>
      <c r="AP207" s="31"/>
      <c r="AQ207" s="31"/>
      <c r="AR207" s="37">
        <f t="shared" si="430"/>
        <v>0</v>
      </c>
      <c r="AS207" s="31">
        <f t="shared" si="449"/>
        <v>0</v>
      </c>
      <c r="AT207" s="31">
        <f t="shared" si="450"/>
        <v>80000</v>
      </c>
      <c r="AU207" s="31">
        <f t="shared" si="451"/>
        <v>0</v>
      </c>
      <c r="AV207" s="42">
        <f t="shared" si="432"/>
        <v>80000</v>
      </c>
      <c r="AW207" s="31"/>
      <c r="AX207" s="31"/>
      <c r="AY207" s="31"/>
      <c r="AZ207" s="37">
        <f t="shared" si="434"/>
        <v>0</v>
      </c>
      <c r="BA207" s="31">
        <f t="shared" si="452"/>
        <v>0</v>
      </c>
      <c r="BB207" s="31">
        <f t="shared" si="453"/>
        <v>80000</v>
      </c>
      <c r="BC207" s="31">
        <f t="shared" si="454"/>
        <v>0</v>
      </c>
      <c r="BD207" s="42">
        <f t="shared" si="436"/>
        <v>80000</v>
      </c>
    </row>
    <row r="208" spans="1:56" ht="17.25" hidden="1" customHeight="1" outlineLevel="1" x14ac:dyDescent="0.2">
      <c r="A208" s="6"/>
      <c r="B208" s="78"/>
      <c r="C208" s="39"/>
      <c r="D208" s="36"/>
      <c r="E208" s="31"/>
      <c r="F208" s="31"/>
      <c r="G208" s="31"/>
      <c r="H208" s="41">
        <f t="shared" si="407"/>
        <v>0</v>
      </c>
      <c r="I208" s="31"/>
      <c r="J208" s="31"/>
      <c r="K208" s="31"/>
      <c r="L208" s="37">
        <f t="shared" si="437"/>
        <v>0</v>
      </c>
      <c r="M208" s="31">
        <f t="shared" si="438"/>
        <v>0</v>
      </c>
      <c r="N208" s="31">
        <f t="shared" si="438"/>
        <v>0</v>
      </c>
      <c r="O208" s="31">
        <f t="shared" si="438"/>
        <v>0</v>
      </c>
      <c r="P208" s="38">
        <f t="shared" si="439"/>
        <v>0</v>
      </c>
      <c r="Q208" s="31"/>
      <c r="R208" s="31"/>
      <c r="S208" s="31"/>
      <c r="T208" s="37">
        <f t="shared" si="371"/>
        <v>0</v>
      </c>
      <c r="U208" s="31">
        <f t="shared" si="440"/>
        <v>0</v>
      </c>
      <c r="V208" s="31">
        <f t="shared" si="441"/>
        <v>0</v>
      </c>
      <c r="W208" s="31">
        <f t="shared" si="442"/>
        <v>0</v>
      </c>
      <c r="X208" s="42">
        <f t="shared" si="372"/>
        <v>0</v>
      </c>
      <c r="Y208" s="31"/>
      <c r="Z208" s="31"/>
      <c r="AA208" s="31"/>
      <c r="AB208" s="37">
        <f t="shared" si="422"/>
        <v>0</v>
      </c>
      <c r="AC208" s="31">
        <f t="shared" si="443"/>
        <v>0</v>
      </c>
      <c r="AD208" s="31">
        <f t="shared" si="444"/>
        <v>0</v>
      </c>
      <c r="AE208" s="31">
        <f t="shared" si="445"/>
        <v>0</v>
      </c>
      <c r="AF208" s="42">
        <f t="shared" si="424"/>
        <v>0</v>
      </c>
      <c r="AG208" s="31"/>
      <c r="AH208" s="31"/>
      <c r="AI208" s="31"/>
      <c r="AJ208" s="37">
        <f t="shared" si="426"/>
        <v>0</v>
      </c>
      <c r="AK208" s="31">
        <f t="shared" si="446"/>
        <v>0</v>
      </c>
      <c r="AL208" s="31">
        <f t="shared" si="447"/>
        <v>0</v>
      </c>
      <c r="AM208" s="31">
        <f t="shared" si="448"/>
        <v>0</v>
      </c>
      <c r="AN208" s="42">
        <f t="shared" si="428"/>
        <v>0</v>
      </c>
      <c r="AO208" s="31"/>
      <c r="AP208" s="31"/>
      <c r="AQ208" s="31"/>
      <c r="AR208" s="37">
        <f t="shared" si="430"/>
        <v>0</v>
      </c>
      <c r="AS208" s="31">
        <f t="shared" si="449"/>
        <v>0</v>
      </c>
      <c r="AT208" s="31">
        <f t="shared" si="450"/>
        <v>0</v>
      </c>
      <c r="AU208" s="31">
        <f t="shared" si="451"/>
        <v>0</v>
      </c>
      <c r="AV208" s="42">
        <f t="shared" si="432"/>
        <v>0</v>
      </c>
      <c r="AW208" s="31"/>
      <c r="AX208" s="31"/>
      <c r="AY208" s="31"/>
      <c r="AZ208" s="37">
        <f t="shared" si="434"/>
        <v>0</v>
      </c>
      <c r="BA208" s="31">
        <f t="shared" si="452"/>
        <v>0</v>
      </c>
      <c r="BB208" s="31">
        <f t="shared" si="453"/>
        <v>0</v>
      </c>
      <c r="BC208" s="31">
        <f t="shared" si="454"/>
        <v>0</v>
      </c>
      <c r="BD208" s="42">
        <f t="shared" si="436"/>
        <v>0</v>
      </c>
    </row>
    <row r="209" spans="1:56" ht="17.25" hidden="1" customHeight="1" outlineLevel="1" x14ac:dyDescent="0.2">
      <c r="A209" s="6"/>
      <c r="B209" s="78"/>
      <c r="C209" s="39"/>
      <c r="D209" s="36"/>
      <c r="E209" s="31"/>
      <c r="F209" s="31"/>
      <c r="G209" s="31"/>
      <c r="H209" s="41">
        <f t="shared" si="407"/>
        <v>0</v>
      </c>
      <c r="I209" s="31"/>
      <c r="J209" s="31"/>
      <c r="K209" s="31"/>
      <c r="L209" s="37">
        <f t="shared" si="437"/>
        <v>0</v>
      </c>
      <c r="M209" s="31">
        <f t="shared" si="438"/>
        <v>0</v>
      </c>
      <c r="N209" s="31">
        <f t="shared" si="438"/>
        <v>0</v>
      </c>
      <c r="O209" s="31">
        <f t="shared" si="438"/>
        <v>0</v>
      </c>
      <c r="P209" s="38">
        <f t="shared" si="439"/>
        <v>0</v>
      </c>
      <c r="Q209" s="31"/>
      <c r="R209" s="31"/>
      <c r="S209" s="31"/>
      <c r="T209" s="37">
        <f t="shared" si="371"/>
        <v>0</v>
      </c>
      <c r="U209" s="31">
        <f t="shared" si="440"/>
        <v>0</v>
      </c>
      <c r="V209" s="31">
        <f t="shared" si="441"/>
        <v>0</v>
      </c>
      <c r="W209" s="31">
        <f t="shared" si="442"/>
        <v>0</v>
      </c>
      <c r="X209" s="42">
        <f t="shared" si="372"/>
        <v>0</v>
      </c>
      <c r="Y209" s="31"/>
      <c r="Z209" s="31"/>
      <c r="AA209" s="31"/>
      <c r="AB209" s="37">
        <f t="shared" si="422"/>
        <v>0</v>
      </c>
      <c r="AC209" s="31">
        <f t="shared" si="443"/>
        <v>0</v>
      </c>
      <c r="AD209" s="31">
        <f t="shared" si="444"/>
        <v>0</v>
      </c>
      <c r="AE209" s="31">
        <f t="shared" si="445"/>
        <v>0</v>
      </c>
      <c r="AF209" s="42">
        <f t="shared" si="424"/>
        <v>0</v>
      </c>
      <c r="AG209" s="31"/>
      <c r="AH209" s="31"/>
      <c r="AI209" s="31"/>
      <c r="AJ209" s="37">
        <f t="shared" si="426"/>
        <v>0</v>
      </c>
      <c r="AK209" s="31">
        <f t="shared" si="446"/>
        <v>0</v>
      </c>
      <c r="AL209" s="31">
        <f t="shared" si="447"/>
        <v>0</v>
      </c>
      <c r="AM209" s="31">
        <f t="shared" si="448"/>
        <v>0</v>
      </c>
      <c r="AN209" s="42">
        <f t="shared" si="428"/>
        <v>0</v>
      </c>
      <c r="AO209" s="31"/>
      <c r="AP209" s="31"/>
      <c r="AQ209" s="31"/>
      <c r="AR209" s="37">
        <f t="shared" si="430"/>
        <v>0</v>
      </c>
      <c r="AS209" s="31">
        <f t="shared" si="449"/>
        <v>0</v>
      </c>
      <c r="AT209" s="31">
        <f t="shared" si="450"/>
        <v>0</v>
      </c>
      <c r="AU209" s="31">
        <f t="shared" si="451"/>
        <v>0</v>
      </c>
      <c r="AV209" s="42">
        <f t="shared" si="432"/>
        <v>0</v>
      </c>
      <c r="AW209" s="31"/>
      <c r="AX209" s="31"/>
      <c r="AY209" s="31"/>
      <c r="AZ209" s="37">
        <f t="shared" si="434"/>
        <v>0</v>
      </c>
      <c r="BA209" s="31">
        <f t="shared" si="452"/>
        <v>0</v>
      </c>
      <c r="BB209" s="31">
        <f t="shared" si="453"/>
        <v>0</v>
      </c>
      <c r="BC209" s="31">
        <f t="shared" si="454"/>
        <v>0</v>
      </c>
      <c r="BD209" s="42">
        <f t="shared" si="436"/>
        <v>0</v>
      </c>
    </row>
    <row r="210" spans="1:56" ht="17.25" hidden="1" customHeight="1" outlineLevel="1" x14ac:dyDescent="0.2">
      <c r="A210" s="6"/>
      <c r="B210" s="78"/>
      <c r="C210" s="39"/>
      <c r="D210" s="36"/>
      <c r="E210" s="31"/>
      <c r="F210" s="31"/>
      <c r="G210" s="31"/>
      <c r="H210" s="41">
        <f t="shared" si="407"/>
        <v>0</v>
      </c>
      <c r="I210" s="31"/>
      <c r="J210" s="31"/>
      <c r="K210" s="31"/>
      <c r="L210" s="37">
        <f t="shared" si="437"/>
        <v>0</v>
      </c>
      <c r="M210" s="31">
        <f t="shared" si="438"/>
        <v>0</v>
      </c>
      <c r="N210" s="31">
        <f t="shared" si="438"/>
        <v>0</v>
      </c>
      <c r="O210" s="31">
        <f t="shared" si="438"/>
        <v>0</v>
      </c>
      <c r="P210" s="38">
        <f t="shared" si="439"/>
        <v>0</v>
      </c>
      <c r="Q210" s="31"/>
      <c r="R210" s="31"/>
      <c r="S210" s="31"/>
      <c r="T210" s="37">
        <f t="shared" si="371"/>
        <v>0</v>
      </c>
      <c r="U210" s="31">
        <f t="shared" si="440"/>
        <v>0</v>
      </c>
      <c r="V210" s="31">
        <f t="shared" si="441"/>
        <v>0</v>
      </c>
      <c r="W210" s="31">
        <f t="shared" si="442"/>
        <v>0</v>
      </c>
      <c r="X210" s="42">
        <f t="shared" si="372"/>
        <v>0</v>
      </c>
      <c r="Y210" s="31"/>
      <c r="Z210" s="31"/>
      <c r="AA210" s="31"/>
      <c r="AB210" s="37">
        <f t="shared" si="422"/>
        <v>0</v>
      </c>
      <c r="AC210" s="31">
        <f t="shared" si="443"/>
        <v>0</v>
      </c>
      <c r="AD210" s="31">
        <f t="shared" si="444"/>
        <v>0</v>
      </c>
      <c r="AE210" s="31">
        <f t="shared" si="445"/>
        <v>0</v>
      </c>
      <c r="AF210" s="42">
        <f t="shared" si="424"/>
        <v>0</v>
      </c>
      <c r="AG210" s="31"/>
      <c r="AH210" s="31"/>
      <c r="AI210" s="31"/>
      <c r="AJ210" s="37">
        <f t="shared" si="426"/>
        <v>0</v>
      </c>
      <c r="AK210" s="31">
        <f t="shared" si="446"/>
        <v>0</v>
      </c>
      <c r="AL210" s="31">
        <f t="shared" si="447"/>
        <v>0</v>
      </c>
      <c r="AM210" s="31">
        <f t="shared" si="448"/>
        <v>0</v>
      </c>
      <c r="AN210" s="42">
        <f t="shared" si="428"/>
        <v>0</v>
      </c>
      <c r="AO210" s="31"/>
      <c r="AP210" s="31"/>
      <c r="AQ210" s="31"/>
      <c r="AR210" s="37">
        <f t="shared" si="430"/>
        <v>0</v>
      </c>
      <c r="AS210" s="31">
        <f t="shared" si="449"/>
        <v>0</v>
      </c>
      <c r="AT210" s="31">
        <f t="shared" si="450"/>
        <v>0</v>
      </c>
      <c r="AU210" s="31">
        <f t="shared" si="451"/>
        <v>0</v>
      </c>
      <c r="AV210" s="42">
        <f t="shared" si="432"/>
        <v>0</v>
      </c>
      <c r="AW210" s="31"/>
      <c r="AX210" s="31"/>
      <c r="AY210" s="31"/>
      <c r="AZ210" s="37">
        <f t="shared" si="434"/>
        <v>0</v>
      </c>
      <c r="BA210" s="31">
        <f t="shared" si="452"/>
        <v>0</v>
      </c>
      <c r="BB210" s="31">
        <f t="shared" si="453"/>
        <v>0</v>
      </c>
      <c r="BC210" s="31">
        <f t="shared" si="454"/>
        <v>0</v>
      </c>
      <c r="BD210" s="42">
        <f t="shared" si="436"/>
        <v>0</v>
      </c>
    </row>
    <row r="211" spans="1:56" ht="17.25" hidden="1" customHeight="1" outlineLevel="1" x14ac:dyDescent="0.2">
      <c r="A211" s="6"/>
      <c r="B211" s="78"/>
      <c r="C211" s="39"/>
      <c r="D211" s="36"/>
      <c r="E211" s="31"/>
      <c r="F211" s="31"/>
      <c r="G211" s="31"/>
      <c r="H211" s="41">
        <f t="shared" si="407"/>
        <v>0</v>
      </c>
      <c r="I211" s="31"/>
      <c r="J211" s="31"/>
      <c r="K211" s="31"/>
      <c r="L211" s="37">
        <f t="shared" si="437"/>
        <v>0</v>
      </c>
      <c r="M211" s="31">
        <f t="shared" si="438"/>
        <v>0</v>
      </c>
      <c r="N211" s="31">
        <f t="shared" si="438"/>
        <v>0</v>
      </c>
      <c r="O211" s="31">
        <f t="shared" si="438"/>
        <v>0</v>
      </c>
      <c r="P211" s="38">
        <f t="shared" si="439"/>
        <v>0</v>
      </c>
      <c r="Q211" s="31"/>
      <c r="R211" s="31"/>
      <c r="S211" s="31"/>
      <c r="T211" s="37">
        <f t="shared" si="371"/>
        <v>0</v>
      </c>
      <c r="U211" s="31">
        <f t="shared" si="440"/>
        <v>0</v>
      </c>
      <c r="V211" s="31">
        <f t="shared" si="441"/>
        <v>0</v>
      </c>
      <c r="W211" s="31">
        <f t="shared" si="442"/>
        <v>0</v>
      </c>
      <c r="X211" s="42">
        <f t="shared" si="372"/>
        <v>0</v>
      </c>
      <c r="Y211" s="31"/>
      <c r="Z211" s="31"/>
      <c r="AA211" s="31"/>
      <c r="AB211" s="37">
        <f t="shared" si="422"/>
        <v>0</v>
      </c>
      <c r="AC211" s="31">
        <f t="shared" si="443"/>
        <v>0</v>
      </c>
      <c r="AD211" s="31">
        <f t="shared" si="444"/>
        <v>0</v>
      </c>
      <c r="AE211" s="31">
        <f t="shared" si="445"/>
        <v>0</v>
      </c>
      <c r="AF211" s="42">
        <f t="shared" si="424"/>
        <v>0</v>
      </c>
      <c r="AG211" s="31"/>
      <c r="AH211" s="31"/>
      <c r="AI211" s="31"/>
      <c r="AJ211" s="37">
        <f t="shared" si="426"/>
        <v>0</v>
      </c>
      <c r="AK211" s="31">
        <f t="shared" si="446"/>
        <v>0</v>
      </c>
      <c r="AL211" s="31">
        <f t="shared" si="447"/>
        <v>0</v>
      </c>
      <c r="AM211" s="31">
        <f t="shared" si="448"/>
        <v>0</v>
      </c>
      <c r="AN211" s="42">
        <f t="shared" si="428"/>
        <v>0</v>
      </c>
      <c r="AO211" s="31"/>
      <c r="AP211" s="31"/>
      <c r="AQ211" s="31"/>
      <c r="AR211" s="37">
        <f t="shared" si="430"/>
        <v>0</v>
      </c>
      <c r="AS211" s="31">
        <f t="shared" si="449"/>
        <v>0</v>
      </c>
      <c r="AT211" s="31">
        <f t="shared" si="450"/>
        <v>0</v>
      </c>
      <c r="AU211" s="31">
        <f t="shared" si="451"/>
        <v>0</v>
      </c>
      <c r="AV211" s="42">
        <f t="shared" si="432"/>
        <v>0</v>
      </c>
      <c r="AW211" s="31"/>
      <c r="AX211" s="31"/>
      <c r="AY211" s="31"/>
      <c r="AZ211" s="37">
        <f t="shared" si="434"/>
        <v>0</v>
      </c>
      <c r="BA211" s="31">
        <f t="shared" si="452"/>
        <v>0</v>
      </c>
      <c r="BB211" s="31">
        <f t="shared" si="453"/>
        <v>0</v>
      </c>
      <c r="BC211" s="31">
        <f t="shared" si="454"/>
        <v>0</v>
      </c>
      <c r="BD211" s="42">
        <f t="shared" si="436"/>
        <v>0</v>
      </c>
    </row>
    <row r="212" spans="1:56" ht="17.25" hidden="1" customHeight="1" outlineLevel="1" x14ac:dyDescent="0.2">
      <c r="A212" s="6"/>
      <c r="B212" s="78"/>
      <c r="C212" s="39"/>
      <c r="D212" s="36"/>
      <c r="E212" s="31"/>
      <c r="F212" s="31"/>
      <c r="G212" s="31"/>
      <c r="H212" s="41">
        <f t="shared" si="407"/>
        <v>0</v>
      </c>
      <c r="I212" s="31">
        <f t="shared" ref="I212" si="455">SUM(I213:I215)</f>
        <v>0</v>
      </c>
      <c r="J212" s="31">
        <f t="shared" ref="J212" si="456">SUM(J213:J215)</f>
        <v>0</v>
      </c>
      <c r="K212" s="31">
        <f t="shared" ref="K212" si="457">SUM(K213:K215)</f>
        <v>0</v>
      </c>
      <c r="L212" s="37">
        <f t="shared" si="437"/>
        <v>0</v>
      </c>
      <c r="M212" s="31">
        <f t="shared" ref="M212" si="458">SUM(M213:M215)</f>
        <v>0</v>
      </c>
      <c r="N212" s="31">
        <f t="shared" ref="N212" si="459">SUM(N213:N215)</f>
        <v>0</v>
      </c>
      <c r="O212" s="31">
        <f t="shared" ref="O212" si="460">SUM(O213:O215)</f>
        <v>0</v>
      </c>
      <c r="P212" s="38">
        <f t="shared" si="439"/>
        <v>0</v>
      </c>
      <c r="Q212" s="31">
        <f t="shared" ref="Q212" si="461">SUM(Q213:Q215)</f>
        <v>0</v>
      </c>
      <c r="R212" s="31">
        <f t="shared" ref="R212:S212" si="462">SUM(R213:R215)</f>
        <v>0</v>
      </c>
      <c r="S212" s="31">
        <f t="shared" si="462"/>
        <v>0</v>
      </c>
      <c r="T212" s="37">
        <f t="shared" si="371"/>
        <v>0</v>
      </c>
      <c r="U212" s="31">
        <f t="shared" ref="U212:W212" si="463">SUM(U213:U215)</f>
        <v>0</v>
      </c>
      <c r="V212" s="31">
        <f t="shared" si="463"/>
        <v>0</v>
      </c>
      <c r="W212" s="31">
        <f t="shared" si="463"/>
        <v>0</v>
      </c>
      <c r="X212" s="42">
        <f t="shared" si="372"/>
        <v>0</v>
      </c>
      <c r="Y212" s="31">
        <f t="shared" ref="Y212:AA212" si="464">SUM(Y213:Y215)</f>
        <v>0</v>
      </c>
      <c r="Z212" s="31">
        <f t="shared" si="464"/>
        <v>0</v>
      </c>
      <c r="AA212" s="31">
        <f t="shared" si="464"/>
        <v>0</v>
      </c>
      <c r="AB212" s="37">
        <f t="shared" si="422"/>
        <v>0</v>
      </c>
      <c r="AC212" s="31">
        <f t="shared" ref="AC212:AE212" si="465">SUM(AC213:AC215)</f>
        <v>0</v>
      </c>
      <c r="AD212" s="31">
        <f t="shared" si="465"/>
        <v>0</v>
      </c>
      <c r="AE212" s="31">
        <f t="shared" si="465"/>
        <v>0</v>
      </c>
      <c r="AF212" s="42">
        <f t="shared" si="424"/>
        <v>0</v>
      </c>
      <c r="AG212" s="31">
        <f t="shared" ref="AG212:AI212" si="466">SUM(AG213:AG215)</f>
        <v>0</v>
      </c>
      <c r="AH212" s="31">
        <f t="shared" si="466"/>
        <v>0</v>
      </c>
      <c r="AI212" s="31">
        <f t="shared" si="466"/>
        <v>0</v>
      </c>
      <c r="AJ212" s="37">
        <f t="shared" si="426"/>
        <v>0</v>
      </c>
      <c r="AK212" s="31">
        <f t="shared" ref="AK212:AM212" si="467">SUM(AK213:AK215)</f>
        <v>0</v>
      </c>
      <c r="AL212" s="31">
        <f t="shared" si="467"/>
        <v>0</v>
      </c>
      <c r="AM212" s="31">
        <f t="shared" si="467"/>
        <v>0</v>
      </c>
      <c r="AN212" s="42">
        <f t="shared" si="428"/>
        <v>0</v>
      </c>
      <c r="AO212" s="31">
        <f t="shared" ref="AO212:AQ212" si="468">SUM(AO213:AO215)</f>
        <v>0</v>
      </c>
      <c r="AP212" s="31">
        <f t="shared" si="468"/>
        <v>0</v>
      </c>
      <c r="AQ212" s="31">
        <f t="shared" si="468"/>
        <v>0</v>
      </c>
      <c r="AR212" s="37">
        <f t="shared" si="430"/>
        <v>0</v>
      </c>
      <c r="AS212" s="31">
        <f t="shared" ref="AS212:AU212" si="469">SUM(AS213:AS215)</f>
        <v>0</v>
      </c>
      <c r="AT212" s="31">
        <f t="shared" si="469"/>
        <v>0</v>
      </c>
      <c r="AU212" s="31">
        <f t="shared" si="469"/>
        <v>0</v>
      </c>
      <c r="AV212" s="42">
        <f t="shared" si="432"/>
        <v>0</v>
      </c>
      <c r="AW212" s="31">
        <f t="shared" ref="AW212:AY212" si="470">SUM(AW213:AW215)</f>
        <v>0</v>
      </c>
      <c r="AX212" s="31">
        <f t="shared" si="470"/>
        <v>0</v>
      </c>
      <c r="AY212" s="31">
        <f t="shared" si="470"/>
        <v>0</v>
      </c>
      <c r="AZ212" s="37">
        <f t="shared" si="434"/>
        <v>0</v>
      </c>
      <c r="BA212" s="31">
        <f t="shared" ref="BA212:BC212" si="471">SUM(BA213:BA215)</f>
        <v>0</v>
      </c>
      <c r="BB212" s="31">
        <f t="shared" si="471"/>
        <v>0</v>
      </c>
      <c r="BC212" s="31">
        <f t="shared" si="471"/>
        <v>0</v>
      </c>
      <c r="BD212" s="42">
        <f t="shared" si="436"/>
        <v>0</v>
      </c>
    </row>
    <row r="213" spans="1:56" ht="17.25" hidden="1" customHeight="1" outlineLevel="1" x14ac:dyDescent="0.2">
      <c r="A213" s="6"/>
      <c r="B213" s="78"/>
      <c r="C213" s="39"/>
      <c r="D213" s="36"/>
      <c r="E213" s="31"/>
      <c r="F213" s="31"/>
      <c r="G213" s="31"/>
      <c r="H213" s="41">
        <f t="shared" si="407"/>
        <v>0</v>
      </c>
      <c r="I213" s="31"/>
      <c r="J213" s="31"/>
      <c r="K213" s="31"/>
      <c r="L213" s="37">
        <f t="shared" si="437"/>
        <v>0</v>
      </c>
      <c r="M213" s="31">
        <f t="shared" si="438"/>
        <v>0</v>
      </c>
      <c r="N213" s="31">
        <f t="shared" si="438"/>
        <v>0</v>
      </c>
      <c r="O213" s="31">
        <f t="shared" si="438"/>
        <v>0</v>
      </c>
      <c r="P213" s="38">
        <f t="shared" si="439"/>
        <v>0</v>
      </c>
      <c r="Q213" s="31"/>
      <c r="R213" s="31"/>
      <c r="S213" s="31"/>
      <c r="T213" s="37">
        <f t="shared" si="371"/>
        <v>0</v>
      </c>
      <c r="U213" s="31">
        <f t="shared" ref="U213:U215" si="472">+Q213+M213</f>
        <v>0</v>
      </c>
      <c r="V213" s="31">
        <f t="shared" ref="V213:V215" si="473">+R213+N213</f>
        <v>0</v>
      </c>
      <c r="W213" s="31">
        <f t="shared" ref="W213:W215" si="474">+S213+O213</f>
        <v>0</v>
      </c>
      <c r="X213" s="42">
        <f t="shared" si="372"/>
        <v>0</v>
      </c>
      <c r="Y213" s="31"/>
      <c r="Z213" s="31"/>
      <c r="AA213" s="31"/>
      <c r="AB213" s="37">
        <f t="shared" si="422"/>
        <v>0</v>
      </c>
      <c r="AC213" s="31">
        <f t="shared" ref="AC213:AC215" si="475">+Y213+U213</f>
        <v>0</v>
      </c>
      <c r="AD213" s="31">
        <f t="shared" ref="AD213:AD215" si="476">+Z213+V213</f>
        <v>0</v>
      </c>
      <c r="AE213" s="31">
        <f t="shared" ref="AE213:AE215" si="477">+AA213+W213</f>
        <v>0</v>
      </c>
      <c r="AF213" s="42">
        <f t="shared" si="424"/>
        <v>0</v>
      </c>
      <c r="AG213" s="31"/>
      <c r="AH213" s="31"/>
      <c r="AI213" s="31"/>
      <c r="AJ213" s="37">
        <f t="shared" si="426"/>
        <v>0</v>
      </c>
      <c r="AK213" s="31">
        <f t="shared" ref="AK213:AK215" si="478">+AG213+AC213</f>
        <v>0</v>
      </c>
      <c r="AL213" s="31">
        <f t="shared" ref="AL213:AL215" si="479">+AH213+AD213</f>
        <v>0</v>
      </c>
      <c r="AM213" s="31">
        <f t="shared" ref="AM213:AM215" si="480">+AI213+AE213</f>
        <v>0</v>
      </c>
      <c r="AN213" s="42">
        <f t="shared" si="428"/>
        <v>0</v>
      </c>
      <c r="AO213" s="31"/>
      <c r="AP213" s="31"/>
      <c r="AQ213" s="31"/>
      <c r="AR213" s="37">
        <f t="shared" si="430"/>
        <v>0</v>
      </c>
      <c r="AS213" s="31">
        <f t="shared" ref="AS213:AS215" si="481">+AO213+AK213</f>
        <v>0</v>
      </c>
      <c r="AT213" s="31">
        <f t="shared" ref="AT213:AT215" si="482">+AP213+AL213</f>
        <v>0</v>
      </c>
      <c r="AU213" s="31">
        <f t="shared" ref="AU213:AU215" si="483">+AQ213+AM213</f>
        <v>0</v>
      </c>
      <c r="AV213" s="42">
        <f t="shared" si="432"/>
        <v>0</v>
      </c>
      <c r="AW213" s="31"/>
      <c r="AX213" s="31"/>
      <c r="AY213" s="31"/>
      <c r="AZ213" s="37">
        <f t="shared" si="434"/>
        <v>0</v>
      </c>
      <c r="BA213" s="31">
        <f t="shared" ref="BA213:BA215" si="484">+AW213+AS213</f>
        <v>0</v>
      </c>
      <c r="BB213" s="31">
        <f t="shared" ref="BB213:BB215" si="485">+AX213+AT213</f>
        <v>0</v>
      </c>
      <c r="BC213" s="31">
        <f t="shared" ref="BC213:BC215" si="486">+AY213+AU213</f>
        <v>0</v>
      </c>
      <c r="BD213" s="42">
        <f t="shared" si="436"/>
        <v>0</v>
      </c>
    </row>
    <row r="214" spans="1:56" ht="17.25" hidden="1" customHeight="1" outlineLevel="1" x14ac:dyDescent="0.2">
      <c r="A214" s="6"/>
      <c r="B214" s="78"/>
      <c r="C214" s="39"/>
      <c r="D214" s="40"/>
      <c r="E214" s="31"/>
      <c r="F214" s="31"/>
      <c r="G214" s="31"/>
      <c r="H214" s="41">
        <f t="shared" si="407"/>
        <v>0</v>
      </c>
      <c r="I214" s="31"/>
      <c r="J214" s="31"/>
      <c r="K214" s="31"/>
      <c r="L214" s="37">
        <f t="shared" si="437"/>
        <v>0</v>
      </c>
      <c r="M214" s="31">
        <f t="shared" si="438"/>
        <v>0</v>
      </c>
      <c r="N214" s="31">
        <f t="shared" si="438"/>
        <v>0</v>
      </c>
      <c r="O214" s="31">
        <f t="shared" si="438"/>
        <v>0</v>
      </c>
      <c r="P214" s="38">
        <f t="shared" si="439"/>
        <v>0</v>
      </c>
      <c r="Q214" s="31"/>
      <c r="R214" s="31"/>
      <c r="S214" s="31"/>
      <c r="T214" s="37">
        <f t="shared" si="371"/>
        <v>0</v>
      </c>
      <c r="U214" s="31">
        <f t="shared" si="472"/>
        <v>0</v>
      </c>
      <c r="V214" s="31">
        <f t="shared" si="473"/>
        <v>0</v>
      </c>
      <c r="W214" s="31">
        <f t="shared" si="474"/>
        <v>0</v>
      </c>
      <c r="X214" s="42">
        <f t="shared" si="372"/>
        <v>0</v>
      </c>
      <c r="Y214" s="31"/>
      <c r="Z214" s="31"/>
      <c r="AA214" s="31"/>
      <c r="AB214" s="37">
        <f t="shared" si="422"/>
        <v>0</v>
      </c>
      <c r="AC214" s="31">
        <f t="shared" si="475"/>
        <v>0</v>
      </c>
      <c r="AD214" s="31">
        <f t="shared" si="476"/>
        <v>0</v>
      </c>
      <c r="AE214" s="31">
        <f t="shared" si="477"/>
        <v>0</v>
      </c>
      <c r="AF214" s="42">
        <f t="shared" si="424"/>
        <v>0</v>
      </c>
      <c r="AG214" s="31"/>
      <c r="AH214" s="31"/>
      <c r="AI214" s="31"/>
      <c r="AJ214" s="37">
        <f t="shared" si="426"/>
        <v>0</v>
      </c>
      <c r="AK214" s="31">
        <f t="shared" si="478"/>
        <v>0</v>
      </c>
      <c r="AL214" s="31">
        <f t="shared" si="479"/>
        <v>0</v>
      </c>
      <c r="AM214" s="31">
        <f t="shared" si="480"/>
        <v>0</v>
      </c>
      <c r="AN214" s="42">
        <f t="shared" si="428"/>
        <v>0</v>
      </c>
      <c r="AO214" s="31"/>
      <c r="AP214" s="31"/>
      <c r="AQ214" s="31"/>
      <c r="AR214" s="37">
        <f t="shared" si="430"/>
        <v>0</v>
      </c>
      <c r="AS214" s="31">
        <f t="shared" si="481"/>
        <v>0</v>
      </c>
      <c r="AT214" s="31">
        <f t="shared" si="482"/>
        <v>0</v>
      </c>
      <c r="AU214" s="31">
        <f t="shared" si="483"/>
        <v>0</v>
      </c>
      <c r="AV214" s="42">
        <f t="shared" si="432"/>
        <v>0</v>
      </c>
      <c r="AW214" s="31"/>
      <c r="AX214" s="31"/>
      <c r="AY214" s="31"/>
      <c r="AZ214" s="37">
        <f t="shared" si="434"/>
        <v>0</v>
      </c>
      <c r="BA214" s="31">
        <f t="shared" si="484"/>
        <v>0</v>
      </c>
      <c r="BB214" s="31">
        <f t="shared" si="485"/>
        <v>0</v>
      </c>
      <c r="BC214" s="31">
        <f t="shared" si="486"/>
        <v>0</v>
      </c>
      <c r="BD214" s="42">
        <f t="shared" si="436"/>
        <v>0</v>
      </c>
    </row>
    <row r="215" spans="1:56" ht="17.25" hidden="1" customHeight="1" outlineLevel="1" x14ac:dyDescent="0.2">
      <c r="A215" s="6"/>
      <c r="B215" s="79"/>
      <c r="C215" s="80"/>
      <c r="D215" s="81"/>
      <c r="E215" s="82"/>
      <c r="F215" s="82"/>
      <c r="G215" s="82"/>
      <c r="H215" s="310">
        <f t="shared" si="407"/>
        <v>0</v>
      </c>
      <c r="I215" s="82"/>
      <c r="J215" s="82"/>
      <c r="K215" s="82"/>
      <c r="L215" s="82">
        <f t="shared" si="437"/>
        <v>0</v>
      </c>
      <c r="M215" s="82">
        <f t="shared" si="438"/>
        <v>0</v>
      </c>
      <c r="N215" s="82">
        <f t="shared" si="438"/>
        <v>0</v>
      </c>
      <c r="O215" s="82">
        <f t="shared" si="438"/>
        <v>0</v>
      </c>
      <c r="P215" s="83">
        <f t="shared" si="439"/>
        <v>0</v>
      </c>
      <c r="Q215" s="82"/>
      <c r="R215" s="82"/>
      <c r="S215" s="82"/>
      <c r="T215" s="82">
        <f t="shared" si="371"/>
        <v>0</v>
      </c>
      <c r="U215" s="82">
        <f t="shared" si="472"/>
        <v>0</v>
      </c>
      <c r="V215" s="82">
        <f t="shared" si="473"/>
        <v>0</v>
      </c>
      <c r="W215" s="82">
        <f t="shared" si="474"/>
        <v>0</v>
      </c>
      <c r="X215" s="264">
        <f t="shared" si="372"/>
        <v>0</v>
      </c>
      <c r="Y215" s="82"/>
      <c r="Z215" s="82"/>
      <c r="AA215" s="82"/>
      <c r="AB215" s="82">
        <f t="shared" si="422"/>
        <v>0</v>
      </c>
      <c r="AC215" s="82">
        <f t="shared" si="475"/>
        <v>0</v>
      </c>
      <c r="AD215" s="82">
        <f t="shared" si="476"/>
        <v>0</v>
      </c>
      <c r="AE215" s="82">
        <f t="shared" si="477"/>
        <v>0</v>
      </c>
      <c r="AF215" s="264">
        <f t="shared" si="424"/>
        <v>0</v>
      </c>
      <c r="AG215" s="82"/>
      <c r="AH215" s="82"/>
      <c r="AI215" s="82"/>
      <c r="AJ215" s="82">
        <f t="shared" si="426"/>
        <v>0</v>
      </c>
      <c r="AK215" s="82">
        <f t="shared" si="478"/>
        <v>0</v>
      </c>
      <c r="AL215" s="82">
        <f t="shared" si="479"/>
        <v>0</v>
      </c>
      <c r="AM215" s="82">
        <f t="shared" si="480"/>
        <v>0</v>
      </c>
      <c r="AN215" s="264">
        <f t="shared" si="428"/>
        <v>0</v>
      </c>
      <c r="AO215" s="82"/>
      <c r="AP215" s="82"/>
      <c r="AQ215" s="82"/>
      <c r="AR215" s="82">
        <f t="shared" si="430"/>
        <v>0</v>
      </c>
      <c r="AS215" s="82">
        <f t="shared" si="481"/>
        <v>0</v>
      </c>
      <c r="AT215" s="82">
        <f t="shared" si="482"/>
        <v>0</v>
      </c>
      <c r="AU215" s="82">
        <f t="shared" si="483"/>
        <v>0</v>
      </c>
      <c r="AV215" s="264">
        <f t="shared" si="432"/>
        <v>0</v>
      </c>
      <c r="AW215" s="82"/>
      <c r="AX215" s="82"/>
      <c r="AY215" s="82"/>
      <c r="AZ215" s="82">
        <f t="shared" si="434"/>
        <v>0</v>
      </c>
      <c r="BA215" s="82">
        <f t="shared" si="484"/>
        <v>0</v>
      </c>
      <c r="BB215" s="82">
        <f t="shared" si="485"/>
        <v>0</v>
      </c>
      <c r="BC215" s="82">
        <f t="shared" si="486"/>
        <v>0</v>
      </c>
      <c r="BD215" s="264">
        <f t="shared" si="436"/>
        <v>0</v>
      </c>
    </row>
    <row r="216" spans="1:56" ht="17.25" customHeight="1" collapsed="1" x14ac:dyDescent="0.2">
      <c r="A216" s="22" t="s">
        <v>47</v>
      </c>
      <c r="B216" s="76" t="s">
        <v>105</v>
      </c>
      <c r="C216" s="24" t="s">
        <v>48</v>
      </c>
      <c r="D216" s="25"/>
      <c r="E216" s="26">
        <f>SUM(E217:E219)</f>
        <v>0</v>
      </c>
      <c r="F216" s="26">
        <f>SUM(F217:F219)</f>
        <v>0</v>
      </c>
      <c r="G216" s="26">
        <f>SUM(G217:G219)</f>
        <v>0</v>
      </c>
      <c r="H216" s="26">
        <f t="shared" si="407"/>
        <v>0</v>
      </c>
      <c r="I216" s="26">
        <f>SUM(I217:I219)</f>
        <v>0</v>
      </c>
      <c r="J216" s="26">
        <f>SUM(J217:J219)</f>
        <v>0</v>
      </c>
      <c r="K216" s="26">
        <f>SUM(K217:K219)</f>
        <v>0</v>
      </c>
      <c r="L216" s="26">
        <f t="shared" si="437"/>
        <v>0</v>
      </c>
      <c r="M216" s="26">
        <f>SUM(M217:M219)</f>
        <v>0</v>
      </c>
      <c r="N216" s="26">
        <f>SUM(N217:N219)</f>
        <v>0</v>
      </c>
      <c r="O216" s="26">
        <f>SUM(O217:O219)</f>
        <v>0</v>
      </c>
      <c r="P216" s="27">
        <f t="shared" si="439"/>
        <v>0</v>
      </c>
      <c r="Q216" s="26">
        <f>SUM(Q217:Q219)</f>
        <v>0</v>
      </c>
      <c r="R216" s="26">
        <f>SUM(R217:R219)</f>
        <v>0</v>
      </c>
      <c r="S216" s="26">
        <f>SUM(S217:S219)</f>
        <v>0</v>
      </c>
      <c r="T216" s="26">
        <f t="shared" si="371"/>
        <v>0</v>
      </c>
      <c r="U216" s="26">
        <f>SUM(U217:U219)</f>
        <v>0</v>
      </c>
      <c r="V216" s="26">
        <f>SUM(V217:V219)</f>
        <v>0</v>
      </c>
      <c r="W216" s="26">
        <f>SUM(W217:W219)</f>
        <v>0</v>
      </c>
      <c r="X216" s="27">
        <f t="shared" si="372"/>
        <v>0</v>
      </c>
      <c r="Y216" s="26">
        <f>SUM(Y217:Y219)</f>
        <v>0</v>
      </c>
      <c r="Z216" s="26">
        <f>SUM(Z217:Z219)</f>
        <v>0</v>
      </c>
      <c r="AA216" s="26">
        <f>SUM(AA217:AA219)</f>
        <v>0</v>
      </c>
      <c r="AB216" s="26">
        <f t="shared" si="422"/>
        <v>0</v>
      </c>
      <c r="AC216" s="26">
        <f>SUM(AC217:AC219)</f>
        <v>0</v>
      </c>
      <c r="AD216" s="26">
        <f>SUM(AD217:AD219)</f>
        <v>0</v>
      </c>
      <c r="AE216" s="26">
        <f>SUM(AE217:AE219)</f>
        <v>0</v>
      </c>
      <c r="AF216" s="27">
        <f t="shared" si="424"/>
        <v>0</v>
      </c>
      <c r="AG216" s="26">
        <f>SUM(AG217:AG219)</f>
        <v>0</v>
      </c>
      <c r="AH216" s="26">
        <f>SUM(AH217:AH219)</f>
        <v>2000</v>
      </c>
      <c r="AI216" s="26">
        <f>SUM(AI217:AI219)</f>
        <v>0</v>
      </c>
      <c r="AJ216" s="26">
        <f t="shared" si="426"/>
        <v>2000</v>
      </c>
      <c r="AK216" s="26">
        <f>SUM(AK217:AK219)</f>
        <v>0</v>
      </c>
      <c r="AL216" s="26">
        <f>SUM(AL217:AL219)</f>
        <v>2000</v>
      </c>
      <c r="AM216" s="26">
        <f>SUM(AM217:AM219)</f>
        <v>0</v>
      </c>
      <c r="AN216" s="27">
        <f t="shared" si="428"/>
        <v>2000</v>
      </c>
      <c r="AO216" s="26">
        <f>SUM(AO217:AO219)</f>
        <v>0</v>
      </c>
      <c r="AP216" s="26">
        <f>SUM(AP217:AP219)</f>
        <v>0</v>
      </c>
      <c r="AQ216" s="26">
        <f>SUM(AQ217:AQ219)</f>
        <v>0</v>
      </c>
      <c r="AR216" s="26">
        <f t="shared" si="430"/>
        <v>0</v>
      </c>
      <c r="AS216" s="26">
        <f>SUM(AS217:AS219)</f>
        <v>0</v>
      </c>
      <c r="AT216" s="26">
        <f>SUM(AT217:AT219)</f>
        <v>2000</v>
      </c>
      <c r="AU216" s="26">
        <f>SUM(AU217:AU219)</f>
        <v>0</v>
      </c>
      <c r="AV216" s="27">
        <f t="shared" si="432"/>
        <v>2000</v>
      </c>
      <c r="AW216" s="26">
        <f>SUM(AW217:AW219)</f>
        <v>0</v>
      </c>
      <c r="AX216" s="26">
        <f>SUM(AX217:AX219)</f>
        <v>0</v>
      </c>
      <c r="AY216" s="26">
        <f>SUM(AY217:AY219)</f>
        <v>0</v>
      </c>
      <c r="AZ216" s="26">
        <f t="shared" si="434"/>
        <v>0</v>
      </c>
      <c r="BA216" s="26">
        <f>SUM(BA217:BA219)</f>
        <v>0</v>
      </c>
      <c r="BB216" s="26">
        <f>SUM(BB217:BB219)</f>
        <v>2000</v>
      </c>
      <c r="BC216" s="26">
        <f>SUM(BC217:BC219)</f>
        <v>0</v>
      </c>
      <c r="BD216" s="27">
        <f t="shared" si="436"/>
        <v>2000</v>
      </c>
    </row>
    <row r="217" spans="1:56" ht="17.25" hidden="1" customHeight="1" outlineLevel="1" x14ac:dyDescent="0.2">
      <c r="A217" s="6"/>
      <c r="B217" s="84"/>
      <c r="C217" s="85"/>
      <c r="D217" s="86" t="s">
        <v>49</v>
      </c>
      <c r="E217" s="87">
        <v>0</v>
      </c>
      <c r="F217" s="87">
        <v>0</v>
      </c>
      <c r="G217" s="87">
        <v>0</v>
      </c>
      <c r="H217" s="311">
        <f t="shared" si="407"/>
        <v>0</v>
      </c>
      <c r="I217" s="87">
        <v>0</v>
      </c>
      <c r="J217" s="87">
        <v>0</v>
      </c>
      <c r="K217" s="87">
        <v>0</v>
      </c>
      <c r="L217" s="87">
        <f t="shared" si="437"/>
        <v>0</v>
      </c>
      <c r="M217" s="87">
        <v>0</v>
      </c>
      <c r="N217" s="87">
        <v>0</v>
      </c>
      <c r="O217" s="87">
        <v>0</v>
      </c>
      <c r="P217" s="88">
        <f t="shared" si="439"/>
        <v>0</v>
      </c>
      <c r="Q217" s="87">
        <v>0</v>
      </c>
      <c r="R217" s="87">
        <v>0</v>
      </c>
      <c r="S217" s="87">
        <v>0</v>
      </c>
      <c r="T217" s="87">
        <f t="shared" si="371"/>
        <v>0</v>
      </c>
      <c r="U217" s="87">
        <v>0</v>
      </c>
      <c r="V217" s="87">
        <v>0</v>
      </c>
      <c r="W217" s="87">
        <v>0</v>
      </c>
      <c r="X217" s="265">
        <f t="shared" si="372"/>
        <v>0</v>
      </c>
      <c r="Y217" s="87">
        <v>0</v>
      </c>
      <c r="Z217" s="87">
        <v>0</v>
      </c>
      <c r="AA217" s="87">
        <v>0</v>
      </c>
      <c r="AB217" s="87">
        <f t="shared" si="422"/>
        <v>0</v>
      </c>
      <c r="AC217" s="87">
        <v>0</v>
      </c>
      <c r="AD217" s="87">
        <v>0</v>
      </c>
      <c r="AE217" s="87">
        <v>0</v>
      </c>
      <c r="AF217" s="265">
        <f t="shared" si="424"/>
        <v>0</v>
      </c>
      <c r="AG217" s="87">
        <v>0</v>
      </c>
      <c r="AH217" s="87">
        <v>2000</v>
      </c>
      <c r="AI217" s="87">
        <v>0</v>
      </c>
      <c r="AJ217" s="87">
        <f t="shared" si="426"/>
        <v>2000</v>
      </c>
      <c r="AK217" s="87">
        <v>0</v>
      </c>
      <c r="AL217" s="87">
        <v>2000</v>
      </c>
      <c r="AM217" s="87">
        <v>0</v>
      </c>
      <c r="AN217" s="265">
        <f t="shared" si="428"/>
        <v>2000</v>
      </c>
      <c r="AO217" s="87">
        <v>0</v>
      </c>
      <c r="AP217" s="87">
        <v>0</v>
      </c>
      <c r="AQ217" s="87">
        <v>0</v>
      </c>
      <c r="AR217" s="87">
        <f t="shared" si="430"/>
        <v>0</v>
      </c>
      <c r="AS217" s="87">
        <v>0</v>
      </c>
      <c r="AT217" s="87">
        <v>2000</v>
      </c>
      <c r="AU217" s="87">
        <v>0</v>
      </c>
      <c r="AV217" s="265">
        <f t="shared" si="432"/>
        <v>2000</v>
      </c>
      <c r="AW217" s="87">
        <v>0</v>
      </c>
      <c r="AX217" s="87">
        <v>0</v>
      </c>
      <c r="AY217" s="87">
        <v>0</v>
      </c>
      <c r="AZ217" s="87">
        <f t="shared" si="434"/>
        <v>0</v>
      </c>
      <c r="BA217" s="87">
        <v>0</v>
      </c>
      <c r="BB217" s="87">
        <v>2000</v>
      </c>
      <c r="BC217" s="87">
        <v>0</v>
      </c>
      <c r="BD217" s="265">
        <f t="shared" si="436"/>
        <v>2000</v>
      </c>
    </row>
    <row r="218" spans="1:56" ht="17.25" hidden="1" customHeight="1" outlineLevel="1" x14ac:dyDescent="0.2">
      <c r="A218" s="6"/>
      <c r="B218" s="28"/>
      <c r="C218" s="29"/>
      <c r="D218" s="89" t="s">
        <v>130</v>
      </c>
      <c r="E218" s="31">
        <v>0</v>
      </c>
      <c r="F218" s="31">
        <v>0</v>
      </c>
      <c r="G218" s="31">
        <v>0</v>
      </c>
      <c r="H218" s="102">
        <f t="shared" si="407"/>
        <v>0</v>
      </c>
      <c r="I218" s="31">
        <v>0</v>
      </c>
      <c r="J218" s="31">
        <v>0</v>
      </c>
      <c r="K218" s="31">
        <v>0</v>
      </c>
      <c r="L218" s="31">
        <f t="shared" si="437"/>
        <v>0</v>
      </c>
      <c r="M218" s="31">
        <v>0</v>
      </c>
      <c r="N218" s="31">
        <v>0</v>
      </c>
      <c r="O218" s="31">
        <v>0</v>
      </c>
      <c r="P218" s="32">
        <f t="shared" si="439"/>
        <v>0</v>
      </c>
      <c r="Q218" s="31">
        <v>0</v>
      </c>
      <c r="R218" s="31">
        <v>0</v>
      </c>
      <c r="S218" s="31">
        <v>0</v>
      </c>
      <c r="T218" s="31">
        <f t="shared" si="371"/>
        <v>0</v>
      </c>
      <c r="U218" s="31">
        <v>0</v>
      </c>
      <c r="V218" s="31">
        <v>0</v>
      </c>
      <c r="W218" s="31">
        <v>0</v>
      </c>
      <c r="X218" s="103">
        <f t="shared" si="372"/>
        <v>0</v>
      </c>
      <c r="Y218" s="31">
        <v>0</v>
      </c>
      <c r="Z218" s="31">
        <v>0</v>
      </c>
      <c r="AA218" s="31">
        <v>0</v>
      </c>
      <c r="AB218" s="31">
        <f t="shared" si="422"/>
        <v>0</v>
      </c>
      <c r="AC218" s="31">
        <v>0</v>
      </c>
      <c r="AD218" s="31">
        <v>0</v>
      </c>
      <c r="AE218" s="31">
        <v>0</v>
      </c>
      <c r="AF218" s="103">
        <f t="shared" si="424"/>
        <v>0</v>
      </c>
      <c r="AG218" s="31">
        <v>0</v>
      </c>
      <c r="AH218" s="31">
        <v>0</v>
      </c>
      <c r="AI218" s="31">
        <v>0</v>
      </c>
      <c r="AJ218" s="31">
        <f t="shared" si="426"/>
        <v>0</v>
      </c>
      <c r="AK218" s="31">
        <v>0</v>
      </c>
      <c r="AL218" s="31">
        <v>0</v>
      </c>
      <c r="AM218" s="31">
        <v>0</v>
      </c>
      <c r="AN218" s="103">
        <f t="shared" si="428"/>
        <v>0</v>
      </c>
      <c r="AO218" s="31">
        <v>0</v>
      </c>
      <c r="AP218" s="31">
        <v>0</v>
      </c>
      <c r="AQ218" s="31">
        <v>0</v>
      </c>
      <c r="AR218" s="31">
        <f t="shared" si="430"/>
        <v>0</v>
      </c>
      <c r="AS218" s="31">
        <v>0</v>
      </c>
      <c r="AT218" s="31">
        <v>0</v>
      </c>
      <c r="AU218" s="31">
        <v>0</v>
      </c>
      <c r="AV218" s="103">
        <f t="shared" si="432"/>
        <v>0</v>
      </c>
      <c r="AW218" s="31">
        <v>0</v>
      </c>
      <c r="AX218" s="31">
        <v>0</v>
      </c>
      <c r="AY218" s="31">
        <v>0</v>
      </c>
      <c r="AZ218" s="31">
        <f t="shared" si="434"/>
        <v>0</v>
      </c>
      <c r="BA218" s="31">
        <v>0</v>
      </c>
      <c r="BB218" s="31">
        <v>0</v>
      </c>
      <c r="BC218" s="31">
        <v>0</v>
      </c>
      <c r="BD218" s="103">
        <f t="shared" si="436"/>
        <v>0</v>
      </c>
    </row>
    <row r="219" spans="1:56" ht="17.25" hidden="1" customHeight="1" outlineLevel="1" x14ac:dyDescent="0.2">
      <c r="A219" s="6"/>
      <c r="B219" s="63"/>
      <c r="C219" s="64"/>
      <c r="D219" s="90"/>
      <c r="E219" s="66"/>
      <c r="F219" s="66"/>
      <c r="G219" s="66"/>
      <c r="H219" s="111">
        <f t="shared" si="407"/>
        <v>0</v>
      </c>
      <c r="I219" s="66"/>
      <c r="J219" s="66"/>
      <c r="K219" s="66"/>
      <c r="L219" s="66">
        <f t="shared" si="437"/>
        <v>0</v>
      </c>
      <c r="M219" s="31">
        <f>+I219+E219</f>
        <v>0</v>
      </c>
      <c r="N219" s="31">
        <f>+J219+F219</f>
        <v>0</v>
      </c>
      <c r="O219" s="31">
        <f>+K219+G219</f>
        <v>0</v>
      </c>
      <c r="P219" s="67">
        <f t="shared" si="439"/>
        <v>0</v>
      </c>
      <c r="Q219" s="66"/>
      <c r="R219" s="66"/>
      <c r="S219" s="66"/>
      <c r="T219" s="66">
        <f t="shared" si="371"/>
        <v>0</v>
      </c>
      <c r="U219" s="31">
        <f>+Q219+M219</f>
        <v>0</v>
      </c>
      <c r="V219" s="31">
        <f>+R219+N219</f>
        <v>0</v>
      </c>
      <c r="W219" s="31">
        <f>+S219+O219</f>
        <v>0</v>
      </c>
      <c r="X219" s="112">
        <f t="shared" si="372"/>
        <v>0</v>
      </c>
      <c r="Y219" s="66"/>
      <c r="Z219" s="66"/>
      <c r="AA219" s="66"/>
      <c r="AB219" s="66">
        <f t="shared" si="422"/>
        <v>0</v>
      </c>
      <c r="AC219" s="31">
        <f>+Y219+U219</f>
        <v>0</v>
      </c>
      <c r="AD219" s="31">
        <f>+Z219+V219</f>
        <v>0</v>
      </c>
      <c r="AE219" s="31">
        <f>+AA219+W219</f>
        <v>0</v>
      </c>
      <c r="AF219" s="112">
        <f t="shared" si="424"/>
        <v>0</v>
      </c>
      <c r="AG219" s="66"/>
      <c r="AH219" s="66"/>
      <c r="AI219" s="66"/>
      <c r="AJ219" s="66">
        <f t="shared" si="426"/>
        <v>0</v>
      </c>
      <c r="AK219" s="31">
        <f>+AG219+AC219</f>
        <v>0</v>
      </c>
      <c r="AL219" s="31">
        <f>+AH219+AD219</f>
        <v>0</v>
      </c>
      <c r="AM219" s="31">
        <f>+AI219+AE219</f>
        <v>0</v>
      </c>
      <c r="AN219" s="112">
        <f t="shared" si="428"/>
        <v>0</v>
      </c>
      <c r="AO219" s="66"/>
      <c r="AP219" s="66"/>
      <c r="AQ219" s="66"/>
      <c r="AR219" s="66">
        <f t="shared" si="430"/>
        <v>0</v>
      </c>
      <c r="AS219" s="31">
        <f>+AO219+AK219</f>
        <v>0</v>
      </c>
      <c r="AT219" s="31">
        <f>+AP219+AL219</f>
        <v>0</v>
      </c>
      <c r="AU219" s="31">
        <f>+AQ219+AM219</f>
        <v>0</v>
      </c>
      <c r="AV219" s="112">
        <f t="shared" si="432"/>
        <v>0</v>
      </c>
      <c r="AW219" s="66"/>
      <c r="AX219" s="66"/>
      <c r="AY219" s="66"/>
      <c r="AZ219" s="66">
        <f t="shared" si="434"/>
        <v>0</v>
      </c>
      <c r="BA219" s="31">
        <f>+AW219+AS219</f>
        <v>0</v>
      </c>
      <c r="BB219" s="31">
        <f>+AX219+AT219</f>
        <v>0</v>
      </c>
      <c r="BC219" s="31">
        <f>+AY219+AU219</f>
        <v>0</v>
      </c>
      <c r="BD219" s="112">
        <f t="shared" si="436"/>
        <v>0</v>
      </c>
    </row>
    <row r="220" spans="1:56" ht="31.5" customHeight="1" collapsed="1" x14ac:dyDescent="0.2">
      <c r="A220" s="22"/>
      <c r="B220" s="91" t="s">
        <v>50</v>
      </c>
      <c r="C220" s="328" t="s">
        <v>51</v>
      </c>
      <c r="D220" s="328"/>
      <c r="E220" s="68">
        <f>+E221+E291+E231+E241+E311+E251+E281+E321+E301+E261+E271</f>
        <v>0</v>
      </c>
      <c r="F220" s="68">
        <f>+F221+F291+F231+F241+F311+F251+F281+F321+F301+F261+F271</f>
        <v>458186</v>
      </c>
      <c r="G220" s="68">
        <f>+G221+G291+G231+G241+G311+G251+G281+G321+G301+G261+G271</f>
        <v>0</v>
      </c>
      <c r="H220" s="26">
        <f t="shared" si="407"/>
        <v>458186</v>
      </c>
      <c r="I220" s="68">
        <f>+I221+I291+I231+I241+I311+I251+I281+I321+I301+I261+I271</f>
        <v>0</v>
      </c>
      <c r="J220" s="68">
        <f>+J221+J291+J231+J241+J311+J251+J281+J321+J301+J261+J271</f>
        <v>0</v>
      </c>
      <c r="K220" s="68">
        <f>+K221+K291+K231+K241+K311+K251+K281+K321+K301+K261+K271</f>
        <v>0</v>
      </c>
      <c r="L220" s="68">
        <f t="shared" si="437"/>
        <v>0</v>
      </c>
      <c r="M220" s="68">
        <f>+M221+M291+M231+M241+M311+M251+M281+M321+M301+M261+M271</f>
        <v>0</v>
      </c>
      <c r="N220" s="68">
        <f>+N221+N291+N231+N241+N311+N251+N281+N321+N301+N261+N271</f>
        <v>458186</v>
      </c>
      <c r="O220" s="68">
        <f>+O221+O291+O231+O241+O311+O251+O281+O321+O301+O261+O271</f>
        <v>0</v>
      </c>
      <c r="P220" s="69">
        <f t="shared" si="439"/>
        <v>458186</v>
      </c>
      <c r="Q220" s="68">
        <f>+Q221+Q291+Q231+Q241+Q311+Q251+Q281+Q321+Q301+Q261+Q271</f>
        <v>0</v>
      </c>
      <c r="R220" s="68">
        <f>+R221+R291+R231+R241+R311+R251+R281+R321+R301+R261+R271</f>
        <v>0</v>
      </c>
      <c r="S220" s="68">
        <f>+S221+S291+S231+S241+S311+S251+S281+S321+S301+S261+S271</f>
        <v>0</v>
      </c>
      <c r="T220" s="68">
        <f t="shared" si="371"/>
        <v>0</v>
      </c>
      <c r="U220" s="68">
        <f>+U221+U291+U231+U241+U311+U251+U281+U321+U301+U261+U271</f>
        <v>0</v>
      </c>
      <c r="V220" s="68">
        <f>+V221+V291+V231+V241+V311+V251+V281+V321+V301+V261+V271</f>
        <v>458186</v>
      </c>
      <c r="W220" s="68">
        <f>+W221+W291+W231+W241+W311+W251+W281+W321+W301+W261+W271</f>
        <v>0</v>
      </c>
      <c r="X220" s="27">
        <f t="shared" si="372"/>
        <v>458186</v>
      </c>
      <c r="Y220" s="68">
        <f>+Y221+Y291+Y231+Y241+Y311+Y251+Y281+Y321+Y301+Y261+Y271</f>
        <v>0</v>
      </c>
      <c r="Z220" s="68">
        <f>+Z221+Z291+Z231+Z241+Z311+Z251+Z281+Z321+Z301+Z261+Z271</f>
        <v>47408</v>
      </c>
      <c r="AA220" s="68">
        <f>+AA221+AA291+AA231+AA241+AA311+AA251+AA281+AA321+AA301+AA261+AA271</f>
        <v>0</v>
      </c>
      <c r="AB220" s="68">
        <f t="shared" si="422"/>
        <v>47408</v>
      </c>
      <c r="AC220" s="68">
        <f>+AC221+AC291+AC231+AC241+AC311+AC251+AC281+AC321+AC301+AC261+AC271</f>
        <v>0</v>
      </c>
      <c r="AD220" s="68">
        <f>+AD221+AD291+AD231+AD241+AD311+AD251+AD281+AD321+AD301+AD261+AD271</f>
        <v>505594</v>
      </c>
      <c r="AE220" s="68">
        <f>+AE221+AE291+AE231+AE241+AE311+AE251+AE281+AE321+AE301+AE261+AE271</f>
        <v>0</v>
      </c>
      <c r="AF220" s="27">
        <f t="shared" si="424"/>
        <v>505594</v>
      </c>
      <c r="AG220" s="68">
        <f>+AG221+AG291+AG231+AG241+AG311+AG251+AG281+AG321+AG301+AG261+AG271</f>
        <v>0</v>
      </c>
      <c r="AH220" s="68">
        <f>+AH221+AH291+AH231+AH241+AH311+AH251+AH281+AH321+AH301+AH261+AH271</f>
        <v>6794</v>
      </c>
      <c r="AI220" s="68">
        <f>+AI221+AI291+AI231+AI241+AI311+AI251+AI281+AI321+AI301+AI261+AI271</f>
        <v>0</v>
      </c>
      <c r="AJ220" s="68">
        <f t="shared" si="426"/>
        <v>6794</v>
      </c>
      <c r="AK220" s="68">
        <f>+AK221+AK291+AK231+AK241+AK311+AK251+AK281+AK321+AK301+AK261+AK271</f>
        <v>0</v>
      </c>
      <c r="AL220" s="68">
        <f>+AL221+AL291+AL231+AL241+AL311+AL251+AL281+AL321+AL301+AL261+AL271</f>
        <v>512388</v>
      </c>
      <c r="AM220" s="68">
        <f>+AM221+AM291+AM231+AM241+AM311+AM251+AM281+AM321+AM301+AM261+AM271</f>
        <v>0</v>
      </c>
      <c r="AN220" s="27">
        <f t="shared" si="428"/>
        <v>512388</v>
      </c>
      <c r="AO220" s="68">
        <f>+AO221+AO291+AO231+AO241+AO311+AO251+AO281+AO321+AO301+AO261+AO271</f>
        <v>0</v>
      </c>
      <c r="AP220" s="68">
        <f>+AP221+AP291+AP231+AP241+AP311+AP251+AP281+AP321+AP301+AP261+AP271</f>
        <v>17588</v>
      </c>
      <c r="AQ220" s="68">
        <f>+AQ221+AQ291+AQ231+AQ241+AQ311+AQ251+AQ281+AQ321+AQ301+AQ261+AQ271</f>
        <v>0</v>
      </c>
      <c r="AR220" s="68">
        <f t="shared" si="430"/>
        <v>17588</v>
      </c>
      <c r="AS220" s="68">
        <f>+AS221+AS291+AS231+AS241+AS311+AS251+AS281+AS321+AS301+AS261+AS271</f>
        <v>0</v>
      </c>
      <c r="AT220" s="68">
        <f>+AT221+AT291+AT231+AT241+AT311+AT251+AT281+AT321+AT301+AT261+AT271</f>
        <v>529976</v>
      </c>
      <c r="AU220" s="68">
        <f>+AU221+AU291+AU231+AU241+AU311+AU251+AU281+AU321+AU301+AU261+AU271</f>
        <v>0</v>
      </c>
      <c r="AV220" s="27">
        <f t="shared" si="432"/>
        <v>529976</v>
      </c>
      <c r="AW220" s="68">
        <f>+AW221+AW291+AW231+AW241+AW311+AW251+AW281+AW321+AW301+AW261+AW271</f>
        <v>0</v>
      </c>
      <c r="AX220" s="68">
        <f>+AX221+AX291+AX231+AX241+AX311+AX251+AX281+AX321+AX301+AX261+AX271</f>
        <v>892</v>
      </c>
      <c r="AY220" s="68">
        <f>+AY221+AY291+AY231+AY241+AY311+AY251+AY281+AY321+AY301+AY261+AY271</f>
        <v>0</v>
      </c>
      <c r="AZ220" s="68">
        <f t="shared" si="434"/>
        <v>892</v>
      </c>
      <c r="BA220" s="68">
        <f>+BA221+BA291+BA231+BA241+BA311+BA251+BA281+BA321+BA301+BA261+BA271</f>
        <v>0</v>
      </c>
      <c r="BB220" s="68">
        <f>+BB221+BB291+BB231+BB241+BB311+BB251+BB281+BB321+BB301+BB261+BB271</f>
        <v>530868</v>
      </c>
      <c r="BC220" s="68">
        <f>+BC221+BC291+BC231+BC241+BC311+BC251+BC281+BC321+BC301+BC261+BC271</f>
        <v>0</v>
      </c>
      <c r="BD220" s="27">
        <f t="shared" si="436"/>
        <v>530868</v>
      </c>
    </row>
    <row r="221" spans="1:56" ht="48" customHeight="1" outlineLevel="1" x14ac:dyDescent="0.2">
      <c r="A221" s="6"/>
      <c r="B221" s="269" t="s">
        <v>114</v>
      </c>
      <c r="C221" s="330" t="s">
        <v>100</v>
      </c>
      <c r="D221" s="330"/>
      <c r="E221" s="92">
        <f>SUM(E222:E230)</f>
        <v>0</v>
      </c>
      <c r="F221" s="92">
        <f>SUM(F222:F230)</f>
        <v>0</v>
      </c>
      <c r="G221" s="92">
        <f>SUM(G222:G230)</f>
        <v>0</v>
      </c>
      <c r="H221" s="75">
        <f>+G221+F221+E221</f>
        <v>0</v>
      </c>
      <c r="I221" s="92">
        <f>SUM(I222:I230)</f>
        <v>0</v>
      </c>
      <c r="J221" s="92">
        <f>SUM(J222:J230)</f>
        <v>0</v>
      </c>
      <c r="K221" s="92">
        <f>SUM(K222:K230)</f>
        <v>0</v>
      </c>
      <c r="L221" s="92">
        <f t="shared" si="437"/>
        <v>0</v>
      </c>
      <c r="M221" s="26">
        <f>+I221+E221</f>
        <v>0</v>
      </c>
      <c r="N221" s="26">
        <f t="shared" ref="M221:O225" si="487">+J221+F221</f>
        <v>0</v>
      </c>
      <c r="O221" s="26">
        <f t="shared" si="487"/>
        <v>0</v>
      </c>
      <c r="P221" s="93">
        <f t="shared" si="439"/>
        <v>0</v>
      </c>
      <c r="Q221" s="92">
        <f>SUM(Q222:Q230)</f>
        <v>0</v>
      </c>
      <c r="R221" s="92">
        <f>SUM(R222:R230)</f>
        <v>0</v>
      </c>
      <c r="S221" s="92">
        <f>SUM(S222:S230)</f>
        <v>0</v>
      </c>
      <c r="T221" s="92">
        <f t="shared" si="371"/>
        <v>0</v>
      </c>
      <c r="U221" s="26">
        <f>+Q221+M221</f>
        <v>0</v>
      </c>
      <c r="V221" s="26">
        <f t="shared" ref="V221:V225" si="488">+R221+N221</f>
        <v>0</v>
      </c>
      <c r="W221" s="26">
        <f t="shared" ref="W221:W225" si="489">+S221+O221</f>
        <v>0</v>
      </c>
      <c r="X221" s="266">
        <f t="shared" si="372"/>
        <v>0</v>
      </c>
      <c r="Y221" s="92">
        <f>SUM(Y222:Y230)</f>
        <v>0</v>
      </c>
      <c r="Z221" s="92">
        <f>SUM(Z222:Z230)</f>
        <v>0</v>
      </c>
      <c r="AA221" s="92">
        <f>SUM(AA222:AA230)</f>
        <v>0</v>
      </c>
      <c r="AB221" s="92">
        <f t="shared" si="422"/>
        <v>0</v>
      </c>
      <c r="AC221" s="26">
        <f>+Y221+U221</f>
        <v>0</v>
      </c>
      <c r="AD221" s="26">
        <f t="shared" ref="AD221:AD225" si="490">+Z221+V221</f>
        <v>0</v>
      </c>
      <c r="AE221" s="26">
        <f t="shared" ref="AE221:AE225" si="491">+AA221+W221</f>
        <v>0</v>
      </c>
      <c r="AF221" s="266">
        <f t="shared" si="424"/>
        <v>0</v>
      </c>
      <c r="AG221" s="92">
        <f>SUM(AG222:AG230)</f>
        <v>0</v>
      </c>
      <c r="AH221" s="92">
        <f>SUM(AH222:AH230)</f>
        <v>0</v>
      </c>
      <c r="AI221" s="92">
        <f>SUM(AI222:AI230)</f>
        <v>0</v>
      </c>
      <c r="AJ221" s="92">
        <f t="shared" si="426"/>
        <v>0</v>
      </c>
      <c r="AK221" s="26">
        <f>+AG221+AC221</f>
        <v>0</v>
      </c>
      <c r="AL221" s="26">
        <f t="shared" ref="AL221:AL225" si="492">+AH221+AD221</f>
        <v>0</v>
      </c>
      <c r="AM221" s="26">
        <f t="shared" ref="AM221:AM225" si="493">+AI221+AE221</f>
        <v>0</v>
      </c>
      <c r="AN221" s="266">
        <f t="shared" si="428"/>
        <v>0</v>
      </c>
      <c r="AO221" s="92">
        <f>SUM(AO222:AO230)</f>
        <v>0</v>
      </c>
      <c r="AP221" s="92">
        <f>SUM(AP222:AP230)</f>
        <v>0</v>
      </c>
      <c r="AQ221" s="92">
        <f>SUM(AQ222:AQ230)</f>
        <v>0</v>
      </c>
      <c r="AR221" s="92">
        <f t="shared" si="430"/>
        <v>0</v>
      </c>
      <c r="AS221" s="26">
        <f>+AO221+AK221</f>
        <v>0</v>
      </c>
      <c r="AT221" s="26">
        <f t="shared" ref="AT221:AT225" si="494">+AP221+AL221</f>
        <v>0</v>
      </c>
      <c r="AU221" s="26">
        <f t="shared" ref="AU221:AU225" si="495">+AQ221+AM221</f>
        <v>0</v>
      </c>
      <c r="AV221" s="266">
        <f t="shared" si="432"/>
        <v>0</v>
      </c>
      <c r="AW221" s="92">
        <f>SUM(AW222:AW230)</f>
        <v>0</v>
      </c>
      <c r="AX221" s="92">
        <f>SUM(AX222:AX230)</f>
        <v>0</v>
      </c>
      <c r="AY221" s="92">
        <f>SUM(AY222:AY230)</f>
        <v>0</v>
      </c>
      <c r="AZ221" s="92">
        <f t="shared" si="434"/>
        <v>0</v>
      </c>
      <c r="BA221" s="26">
        <f>+AW221+AS221</f>
        <v>0</v>
      </c>
      <c r="BB221" s="26">
        <f t="shared" ref="BB221:BB225" si="496">+AX221+AT221</f>
        <v>0</v>
      </c>
      <c r="BC221" s="26">
        <f t="shared" ref="BC221:BC225" si="497">+AY221+AU221</f>
        <v>0</v>
      </c>
      <c r="BD221" s="266">
        <f t="shared" si="436"/>
        <v>0</v>
      </c>
    </row>
    <row r="222" spans="1:56" ht="17.25" customHeight="1" outlineLevel="1" x14ac:dyDescent="0.2">
      <c r="A222" s="6"/>
      <c r="B222" s="28"/>
      <c r="C222" s="59">
        <v>1</v>
      </c>
      <c r="D222" s="60" t="s">
        <v>11</v>
      </c>
      <c r="E222" s="31">
        <v>0</v>
      </c>
      <c r="F222" s="31">
        <v>0</v>
      </c>
      <c r="G222" s="31">
        <v>0</v>
      </c>
      <c r="H222" s="135">
        <f t="shared" si="407"/>
        <v>0</v>
      </c>
      <c r="I222" s="31"/>
      <c r="J222" s="31"/>
      <c r="K222" s="31"/>
      <c r="L222" s="31">
        <f t="shared" si="437"/>
        <v>0</v>
      </c>
      <c r="M222" s="31">
        <f t="shared" si="487"/>
        <v>0</v>
      </c>
      <c r="N222" s="31">
        <f t="shared" si="487"/>
        <v>0</v>
      </c>
      <c r="O222" s="31">
        <f t="shared" si="487"/>
        <v>0</v>
      </c>
      <c r="P222" s="32">
        <f t="shared" si="439"/>
        <v>0</v>
      </c>
      <c r="Q222" s="31"/>
      <c r="R222" s="31"/>
      <c r="S222" s="31"/>
      <c r="T222" s="31">
        <f t="shared" si="371"/>
        <v>0</v>
      </c>
      <c r="U222" s="31">
        <f t="shared" ref="U222:U225" si="498">+Q222+M222</f>
        <v>0</v>
      </c>
      <c r="V222" s="31">
        <f t="shared" si="488"/>
        <v>0</v>
      </c>
      <c r="W222" s="31">
        <f t="shared" si="489"/>
        <v>0</v>
      </c>
      <c r="X222" s="103">
        <f t="shared" si="372"/>
        <v>0</v>
      </c>
      <c r="Y222" s="31"/>
      <c r="Z222" s="31"/>
      <c r="AA222" s="31"/>
      <c r="AB222" s="31">
        <f t="shared" si="422"/>
        <v>0</v>
      </c>
      <c r="AC222" s="31">
        <f t="shared" ref="AC222:AC225" si="499">+Y222+U222</f>
        <v>0</v>
      </c>
      <c r="AD222" s="31">
        <f t="shared" si="490"/>
        <v>0</v>
      </c>
      <c r="AE222" s="31">
        <f t="shared" si="491"/>
        <v>0</v>
      </c>
      <c r="AF222" s="103">
        <f t="shared" si="424"/>
        <v>0</v>
      </c>
      <c r="AG222" s="31"/>
      <c r="AH222" s="31"/>
      <c r="AI222" s="31"/>
      <c r="AJ222" s="31">
        <f t="shared" si="426"/>
        <v>0</v>
      </c>
      <c r="AK222" s="31">
        <f t="shared" ref="AK222:AK225" si="500">+AG222+AC222</f>
        <v>0</v>
      </c>
      <c r="AL222" s="31">
        <f t="shared" si="492"/>
        <v>0</v>
      </c>
      <c r="AM222" s="31">
        <f t="shared" si="493"/>
        <v>0</v>
      </c>
      <c r="AN222" s="103">
        <f t="shared" si="428"/>
        <v>0</v>
      </c>
      <c r="AO222" s="31"/>
      <c r="AP222" s="31"/>
      <c r="AQ222" s="31"/>
      <c r="AR222" s="31">
        <f t="shared" si="430"/>
        <v>0</v>
      </c>
      <c r="AS222" s="31">
        <f t="shared" ref="AS222:AS225" si="501">+AO222+AK222</f>
        <v>0</v>
      </c>
      <c r="AT222" s="31">
        <f t="shared" si="494"/>
        <v>0</v>
      </c>
      <c r="AU222" s="31">
        <f t="shared" si="495"/>
        <v>0</v>
      </c>
      <c r="AV222" s="103">
        <f t="shared" si="432"/>
        <v>0</v>
      </c>
      <c r="AW222" s="31"/>
      <c r="AX222" s="31"/>
      <c r="AY222" s="31"/>
      <c r="AZ222" s="31">
        <f t="shared" si="434"/>
        <v>0</v>
      </c>
      <c r="BA222" s="31">
        <f t="shared" ref="BA222:BA225" si="502">+AW222+AS222</f>
        <v>0</v>
      </c>
      <c r="BB222" s="31">
        <f t="shared" si="496"/>
        <v>0</v>
      </c>
      <c r="BC222" s="31">
        <f t="shared" si="497"/>
        <v>0</v>
      </c>
      <c r="BD222" s="103">
        <f t="shared" si="436"/>
        <v>0</v>
      </c>
    </row>
    <row r="223" spans="1:56" ht="17.25" customHeight="1" outlineLevel="1" x14ac:dyDescent="0.2">
      <c r="A223" s="6"/>
      <c r="B223" s="34"/>
      <c r="C223" s="35">
        <v>2</v>
      </c>
      <c r="D223" s="36" t="s">
        <v>12</v>
      </c>
      <c r="E223" s="31">
        <v>0</v>
      </c>
      <c r="F223" s="31">
        <v>0</v>
      </c>
      <c r="G223" s="31">
        <v>0</v>
      </c>
      <c r="H223" s="41">
        <f t="shared" si="407"/>
        <v>0</v>
      </c>
      <c r="I223" s="31"/>
      <c r="J223" s="31"/>
      <c r="K223" s="31"/>
      <c r="L223" s="37">
        <f t="shared" si="437"/>
        <v>0</v>
      </c>
      <c r="M223" s="31">
        <f t="shared" si="487"/>
        <v>0</v>
      </c>
      <c r="N223" s="31">
        <f t="shared" si="487"/>
        <v>0</v>
      </c>
      <c r="O223" s="31">
        <f t="shared" si="487"/>
        <v>0</v>
      </c>
      <c r="P223" s="38">
        <f t="shared" si="439"/>
        <v>0</v>
      </c>
      <c r="Q223" s="31"/>
      <c r="R223" s="31"/>
      <c r="S223" s="31"/>
      <c r="T223" s="37">
        <f t="shared" si="371"/>
        <v>0</v>
      </c>
      <c r="U223" s="31">
        <f t="shared" si="498"/>
        <v>0</v>
      </c>
      <c r="V223" s="31">
        <f t="shared" si="488"/>
        <v>0</v>
      </c>
      <c r="W223" s="31">
        <f t="shared" si="489"/>
        <v>0</v>
      </c>
      <c r="X223" s="42">
        <f t="shared" si="372"/>
        <v>0</v>
      </c>
      <c r="Y223" s="31"/>
      <c r="Z223" s="31"/>
      <c r="AA223" s="31"/>
      <c r="AB223" s="37">
        <f t="shared" si="422"/>
        <v>0</v>
      </c>
      <c r="AC223" s="31">
        <f t="shared" si="499"/>
        <v>0</v>
      </c>
      <c r="AD223" s="31">
        <f t="shared" si="490"/>
        <v>0</v>
      </c>
      <c r="AE223" s="31">
        <f t="shared" si="491"/>
        <v>0</v>
      </c>
      <c r="AF223" s="42">
        <f t="shared" si="424"/>
        <v>0</v>
      </c>
      <c r="AG223" s="31"/>
      <c r="AH223" s="31"/>
      <c r="AI223" s="31"/>
      <c r="AJ223" s="37">
        <f t="shared" si="426"/>
        <v>0</v>
      </c>
      <c r="AK223" s="31">
        <f t="shared" si="500"/>
        <v>0</v>
      </c>
      <c r="AL223" s="31">
        <f t="shared" si="492"/>
        <v>0</v>
      </c>
      <c r="AM223" s="31">
        <f t="shared" si="493"/>
        <v>0</v>
      </c>
      <c r="AN223" s="42">
        <f t="shared" si="428"/>
        <v>0</v>
      </c>
      <c r="AO223" s="31"/>
      <c r="AP223" s="31"/>
      <c r="AQ223" s="31"/>
      <c r="AR223" s="37">
        <f t="shared" si="430"/>
        <v>0</v>
      </c>
      <c r="AS223" s="31">
        <f t="shared" si="501"/>
        <v>0</v>
      </c>
      <c r="AT223" s="31">
        <f t="shared" si="494"/>
        <v>0</v>
      </c>
      <c r="AU223" s="31">
        <f t="shared" si="495"/>
        <v>0</v>
      </c>
      <c r="AV223" s="42">
        <f t="shared" si="432"/>
        <v>0</v>
      </c>
      <c r="AW223" s="31"/>
      <c r="AX223" s="31"/>
      <c r="AY223" s="31"/>
      <c r="AZ223" s="37">
        <f t="shared" si="434"/>
        <v>0</v>
      </c>
      <c r="BA223" s="31">
        <f t="shared" si="502"/>
        <v>0</v>
      </c>
      <c r="BB223" s="31">
        <f t="shared" si="496"/>
        <v>0</v>
      </c>
      <c r="BC223" s="31">
        <f t="shared" si="497"/>
        <v>0</v>
      </c>
      <c r="BD223" s="42">
        <f t="shared" si="436"/>
        <v>0</v>
      </c>
    </row>
    <row r="224" spans="1:56" ht="17.25" customHeight="1" outlineLevel="1" x14ac:dyDescent="0.2">
      <c r="A224" s="6"/>
      <c r="B224" s="34"/>
      <c r="C224" s="39">
        <v>3</v>
      </c>
      <c r="D224" s="40" t="s">
        <v>13</v>
      </c>
      <c r="E224" s="31">
        <v>0</v>
      </c>
      <c r="F224" s="31"/>
      <c r="G224" s="31">
        <v>0</v>
      </c>
      <c r="H224" s="41">
        <f t="shared" si="407"/>
        <v>0</v>
      </c>
      <c r="I224" s="31"/>
      <c r="J224" s="31"/>
      <c r="K224" s="31"/>
      <c r="L224" s="37">
        <f t="shared" si="437"/>
        <v>0</v>
      </c>
      <c r="M224" s="31">
        <f t="shared" si="487"/>
        <v>0</v>
      </c>
      <c r="N224" s="31">
        <f t="shared" si="487"/>
        <v>0</v>
      </c>
      <c r="O224" s="31">
        <f t="shared" si="487"/>
        <v>0</v>
      </c>
      <c r="P224" s="38">
        <f t="shared" si="439"/>
        <v>0</v>
      </c>
      <c r="Q224" s="31"/>
      <c r="R224" s="31"/>
      <c r="S224" s="31"/>
      <c r="T224" s="37">
        <f t="shared" si="371"/>
        <v>0</v>
      </c>
      <c r="U224" s="31">
        <f t="shared" si="498"/>
        <v>0</v>
      </c>
      <c r="V224" s="31">
        <f t="shared" si="488"/>
        <v>0</v>
      </c>
      <c r="W224" s="31">
        <f t="shared" si="489"/>
        <v>0</v>
      </c>
      <c r="X224" s="42">
        <f t="shared" si="372"/>
        <v>0</v>
      </c>
      <c r="Y224" s="31"/>
      <c r="Z224" s="31"/>
      <c r="AA224" s="31"/>
      <c r="AB224" s="37">
        <f t="shared" si="422"/>
        <v>0</v>
      </c>
      <c r="AC224" s="31">
        <f t="shared" si="499"/>
        <v>0</v>
      </c>
      <c r="AD224" s="31">
        <f t="shared" si="490"/>
        <v>0</v>
      </c>
      <c r="AE224" s="31">
        <f t="shared" si="491"/>
        <v>0</v>
      </c>
      <c r="AF224" s="42">
        <f t="shared" si="424"/>
        <v>0</v>
      </c>
      <c r="AG224" s="31"/>
      <c r="AH224" s="31"/>
      <c r="AI224" s="31"/>
      <c r="AJ224" s="37">
        <f t="shared" si="426"/>
        <v>0</v>
      </c>
      <c r="AK224" s="31">
        <f t="shared" si="500"/>
        <v>0</v>
      </c>
      <c r="AL224" s="31">
        <f t="shared" si="492"/>
        <v>0</v>
      </c>
      <c r="AM224" s="31">
        <f t="shared" si="493"/>
        <v>0</v>
      </c>
      <c r="AN224" s="42">
        <f t="shared" si="428"/>
        <v>0</v>
      </c>
      <c r="AO224" s="31"/>
      <c r="AP224" s="31"/>
      <c r="AQ224" s="31"/>
      <c r="AR224" s="37">
        <f t="shared" si="430"/>
        <v>0</v>
      </c>
      <c r="AS224" s="31">
        <f t="shared" si="501"/>
        <v>0</v>
      </c>
      <c r="AT224" s="31">
        <f t="shared" si="494"/>
        <v>0</v>
      </c>
      <c r="AU224" s="31">
        <f t="shared" si="495"/>
        <v>0</v>
      </c>
      <c r="AV224" s="42">
        <f t="shared" si="432"/>
        <v>0</v>
      </c>
      <c r="AW224" s="31"/>
      <c r="AX224" s="31"/>
      <c r="AY224" s="31"/>
      <c r="AZ224" s="37">
        <f t="shared" si="434"/>
        <v>0</v>
      </c>
      <c r="BA224" s="31">
        <f t="shared" si="502"/>
        <v>0</v>
      </c>
      <c r="BB224" s="31">
        <f t="shared" si="496"/>
        <v>0</v>
      </c>
      <c r="BC224" s="31">
        <f t="shared" si="497"/>
        <v>0</v>
      </c>
      <c r="BD224" s="42">
        <f t="shared" si="436"/>
        <v>0</v>
      </c>
    </row>
    <row r="225" spans="1:56" ht="17.25" customHeight="1" outlineLevel="1" x14ac:dyDescent="0.2">
      <c r="A225" s="6"/>
      <c r="B225" s="34"/>
      <c r="C225" s="39">
        <v>4</v>
      </c>
      <c r="D225" s="40" t="s">
        <v>14</v>
      </c>
      <c r="E225" s="31">
        <v>0</v>
      </c>
      <c r="F225" s="31">
        <v>0</v>
      </c>
      <c r="G225" s="31">
        <v>0</v>
      </c>
      <c r="H225" s="41">
        <f t="shared" si="407"/>
        <v>0</v>
      </c>
      <c r="I225" s="31"/>
      <c r="J225" s="31"/>
      <c r="K225" s="31"/>
      <c r="L225" s="37">
        <f t="shared" si="437"/>
        <v>0</v>
      </c>
      <c r="M225" s="31">
        <f t="shared" si="487"/>
        <v>0</v>
      </c>
      <c r="N225" s="31">
        <f t="shared" si="487"/>
        <v>0</v>
      </c>
      <c r="O225" s="31">
        <f t="shared" si="487"/>
        <v>0</v>
      </c>
      <c r="P225" s="38">
        <f t="shared" si="439"/>
        <v>0</v>
      </c>
      <c r="Q225" s="31"/>
      <c r="R225" s="31"/>
      <c r="S225" s="31"/>
      <c r="T225" s="37">
        <f t="shared" si="371"/>
        <v>0</v>
      </c>
      <c r="U225" s="31">
        <f t="shared" si="498"/>
        <v>0</v>
      </c>
      <c r="V225" s="31">
        <f t="shared" si="488"/>
        <v>0</v>
      </c>
      <c r="W225" s="31">
        <f t="shared" si="489"/>
        <v>0</v>
      </c>
      <c r="X225" s="42">
        <f t="shared" si="372"/>
        <v>0</v>
      </c>
      <c r="Y225" s="31"/>
      <c r="Z225" s="31"/>
      <c r="AA225" s="31"/>
      <c r="AB225" s="37">
        <f t="shared" si="422"/>
        <v>0</v>
      </c>
      <c r="AC225" s="31">
        <f t="shared" si="499"/>
        <v>0</v>
      </c>
      <c r="AD225" s="31">
        <f t="shared" si="490"/>
        <v>0</v>
      </c>
      <c r="AE225" s="31">
        <f t="shared" si="491"/>
        <v>0</v>
      </c>
      <c r="AF225" s="42">
        <f t="shared" si="424"/>
        <v>0</v>
      </c>
      <c r="AG225" s="31"/>
      <c r="AH225" s="31"/>
      <c r="AI225" s="31"/>
      <c r="AJ225" s="37">
        <f t="shared" si="426"/>
        <v>0</v>
      </c>
      <c r="AK225" s="31">
        <f t="shared" si="500"/>
        <v>0</v>
      </c>
      <c r="AL225" s="31">
        <f t="shared" si="492"/>
        <v>0</v>
      </c>
      <c r="AM225" s="31">
        <f t="shared" si="493"/>
        <v>0</v>
      </c>
      <c r="AN225" s="42">
        <f t="shared" si="428"/>
        <v>0</v>
      </c>
      <c r="AO225" s="31"/>
      <c r="AP225" s="31"/>
      <c r="AQ225" s="31"/>
      <c r="AR225" s="37">
        <f t="shared" si="430"/>
        <v>0</v>
      </c>
      <c r="AS225" s="31">
        <f t="shared" si="501"/>
        <v>0</v>
      </c>
      <c r="AT225" s="31">
        <f t="shared" si="494"/>
        <v>0</v>
      </c>
      <c r="AU225" s="31">
        <f t="shared" si="495"/>
        <v>0</v>
      </c>
      <c r="AV225" s="42">
        <f t="shared" si="432"/>
        <v>0</v>
      </c>
      <c r="AW225" s="31"/>
      <c r="AX225" s="31"/>
      <c r="AY225" s="31"/>
      <c r="AZ225" s="37">
        <f t="shared" si="434"/>
        <v>0</v>
      </c>
      <c r="BA225" s="31">
        <f t="shared" si="502"/>
        <v>0</v>
      </c>
      <c r="BB225" s="31">
        <f t="shared" si="496"/>
        <v>0</v>
      </c>
      <c r="BC225" s="31">
        <f t="shared" si="497"/>
        <v>0</v>
      </c>
      <c r="BD225" s="42">
        <f t="shared" si="436"/>
        <v>0</v>
      </c>
    </row>
    <row r="226" spans="1:56" ht="17.25" customHeight="1" outlineLevel="1" x14ac:dyDescent="0.2">
      <c r="A226" s="6">
        <v>8</v>
      </c>
      <c r="B226" s="34"/>
      <c r="C226" s="39">
        <v>5</v>
      </c>
      <c r="D226" s="40" t="s">
        <v>15</v>
      </c>
      <c r="E226" s="31">
        <v>0</v>
      </c>
      <c r="F226" s="31">
        <v>0</v>
      </c>
      <c r="G226" s="31">
        <v>0</v>
      </c>
      <c r="H226" s="41">
        <f t="shared" si="407"/>
        <v>0</v>
      </c>
      <c r="I226" s="31">
        <v>0</v>
      </c>
      <c r="J226" s="31">
        <v>0</v>
      </c>
      <c r="K226" s="31">
        <v>0</v>
      </c>
      <c r="L226" s="41">
        <f t="shared" si="437"/>
        <v>0</v>
      </c>
      <c r="M226" s="31">
        <v>0</v>
      </c>
      <c r="N226" s="31">
        <v>0</v>
      </c>
      <c r="O226" s="31">
        <v>0</v>
      </c>
      <c r="P226" s="41">
        <f t="shared" si="439"/>
        <v>0</v>
      </c>
      <c r="Q226" s="31">
        <v>0</v>
      </c>
      <c r="R226" s="31">
        <v>0</v>
      </c>
      <c r="S226" s="31">
        <v>0</v>
      </c>
      <c r="T226" s="41">
        <f t="shared" si="371"/>
        <v>0</v>
      </c>
      <c r="U226" s="31">
        <v>0</v>
      </c>
      <c r="V226" s="31">
        <v>0</v>
      </c>
      <c r="W226" s="31">
        <v>0</v>
      </c>
      <c r="X226" s="41">
        <f t="shared" si="372"/>
        <v>0</v>
      </c>
      <c r="Y226" s="31">
        <v>0</v>
      </c>
      <c r="Z226" s="31">
        <v>0</v>
      </c>
      <c r="AA226" s="31">
        <v>0</v>
      </c>
      <c r="AB226" s="41">
        <f t="shared" si="422"/>
        <v>0</v>
      </c>
      <c r="AC226" s="31">
        <v>0</v>
      </c>
      <c r="AD226" s="31">
        <v>0</v>
      </c>
      <c r="AE226" s="31">
        <v>0</v>
      </c>
      <c r="AF226" s="41">
        <f t="shared" si="424"/>
        <v>0</v>
      </c>
      <c r="AG226" s="31">
        <v>0</v>
      </c>
      <c r="AH226" s="31">
        <v>0</v>
      </c>
      <c r="AI226" s="31">
        <v>0</v>
      </c>
      <c r="AJ226" s="41">
        <f t="shared" si="426"/>
        <v>0</v>
      </c>
      <c r="AK226" s="31">
        <v>0</v>
      </c>
      <c r="AL226" s="31">
        <v>0</v>
      </c>
      <c r="AM226" s="31">
        <v>0</v>
      </c>
      <c r="AN226" s="41">
        <f t="shared" si="428"/>
        <v>0</v>
      </c>
      <c r="AO226" s="31">
        <v>0</v>
      </c>
      <c r="AP226" s="31">
        <v>0</v>
      </c>
      <c r="AQ226" s="31">
        <v>0</v>
      </c>
      <c r="AR226" s="41">
        <f t="shared" si="430"/>
        <v>0</v>
      </c>
      <c r="AS226" s="31">
        <v>0</v>
      </c>
      <c r="AT226" s="31">
        <v>0</v>
      </c>
      <c r="AU226" s="31">
        <v>0</v>
      </c>
      <c r="AV226" s="41">
        <f t="shared" si="432"/>
        <v>0</v>
      </c>
      <c r="AW226" s="31">
        <v>0</v>
      </c>
      <c r="AX226" s="31">
        <v>0</v>
      </c>
      <c r="AY226" s="31">
        <v>0</v>
      </c>
      <c r="AZ226" s="41">
        <f t="shared" si="434"/>
        <v>0</v>
      </c>
      <c r="BA226" s="31">
        <v>0</v>
      </c>
      <c r="BB226" s="31">
        <v>0</v>
      </c>
      <c r="BC226" s="31">
        <v>0</v>
      </c>
      <c r="BD226" s="41">
        <f t="shared" si="436"/>
        <v>0</v>
      </c>
    </row>
    <row r="227" spans="1:56" ht="17.25" customHeight="1" outlineLevel="1" x14ac:dyDescent="0.2">
      <c r="A227" s="6" t="s">
        <v>97</v>
      </c>
      <c r="B227" s="28"/>
      <c r="C227" s="29">
        <v>6</v>
      </c>
      <c r="D227" s="30" t="s">
        <v>17</v>
      </c>
      <c r="E227" s="31">
        <v>0</v>
      </c>
      <c r="F227" s="31">
        <v>0</v>
      </c>
      <c r="G227" s="31">
        <v>0</v>
      </c>
      <c r="H227" s="102">
        <f t="shared" si="407"/>
        <v>0</v>
      </c>
      <c r="I227" s="31">
        <v>0</v>
      </c>
      <c r="J227" s="31">
        <v>0</v>
      </c>
      <c r="K227" s="31">
        <v>0</v>
      </c>
      <c r="L227" s="31">
        <f t="shared" si="437"/>
        <v>0</v>
      </c>
      <c r="M227" s="31">
        <v>0</v>
      </c>
      <c r="N227" s="31">
        <v>0</v>
      </c>
      <c r="O227" s="31">
        <v>0</v>
      </c>
      <c r="P227" s="31">
        <f t="shared" si="439"/>
        <v>0</v>
      </c>
      <c r="Q227" s="31">
        <v>0</v>
      </c>
      <c r="R227" s="31">
        <v>0</v>
      </c>
      <c r="S227" s="31">
        <v>0</v>
      </c>
      <c r="T227" s="31">
        <f t="shared" si="371"/>
        <v>0</v>
      </c>
      <c r="U227" s="31">
        <v>0</v>
      </c>
      <c r="V227" s="31">
        <v>0</v>
      </c>
      <c r="W227" s="31">
        <v>0</v>
      </c>
      <c r="X227" s="102">
        <f t="shared" si="372"/>
        <v>0</v>
      </c>
      <c r="Y227" s="31">
        <v>0</v>
      </c>
      <c r="Z227" s="31">
        <v>0</v>
      </c>
      <c r="AA227" s="31">
        <v>0</v>
      </c>
      <c r="AB227" s="31">
        <f t="shared" si="422"/>
        <v>0</v>
      </c>
      <c r="AC227" s="31">
        <v>0</v>
      </c>
      <c r="AD227" s="31">
        <v>0</v>
      </c>
      <c r="AE227" s="31">
        <v>0</v>
      </c>
      <c r="AF227" s="102">
        <f t="shared" si="424"/>
        <v>0</v>
      </c>
      <c r="AG227" s="31">
        <v>0</v>
      </c>
      <c r="AH227" s="31">
        <v>0</v>
      </c>
      <c r="AI227" s="31">
        <v>0</v>
      </c>
      <c r="AJ227" s="31">
        <f t="shared" si="426"/>
        <v>0</v>
      </c>
      <c r="AK227" s="31">
        <v>0</v>
      </c>
      <c r="AL227" s="31">
        <v>0</v>
      </c>
      <c r="AM227" s="31">
        <v>0</v>
      </c>
      <c r="AN227" s="102">
        <f t="shared" si="428"/>
        <v>0</v>
      </c>
      <c r="AO227" s="31">
        <v>0</v>
      </c>
      <c r="AP227" s="31">
        <v>0</v>
      </c>
      <c r="AQ227" s="31">
        <v>0</v>
      </c>
      <c r="AR227" s="31">
        <f t="shared" si="430"/>
        <v>0</v>
      </c>
      <c r="AS227" s="31">
        <v>0</v>
      </c>
      <c r="AT227" s="31">
        <v>0</v>
      </c>
      <c r="AU227" s="31">
        <v>0</v>
      </c>
      <c r="AV227" s="102">
        <f t="shared" si="432"/>
        <v>0</v>
      </c>
      <c r="AW227" s="31">
        <v>0</v>
      </c>
      <c r="AX227" s="31">
        <v>0</v>
      </c>
      <c r="AY227" s="31">
        <v>0</v>
      </c>
      <c r="AZ227" s="31">
        <f t="shared" si="434"/>
        <v>0</v>
      </c>
      <c r="BA227" s="31">
        <v>0</v>
      </c>
      <c r="BB227" s="31">
        <v>0</v>
      </c>
      <c r="BC227" s="31">
        <v>0</v>
      </c>
      <c r="BD227" s="102">
        <f t="shared" si="436"/>
        <v>0</v>
      </c>
    </row>
    <row r="228" spans="1:56" ht="17.25" customHeight="1" outlineLevel="1" x14ac:dyDescent="0.2">
      <c r="A228" s="6" t="s">
        <v>98</v>
      </c>
      <c r="B228" s="34"/>
      <c r="C228" s="39">
        <v>7</v>
      </c>
      <c r="D228" s="40" t="s">
        <v>19</v>
      </c>
      <c r="E228" s="31">
        <v>0</v>
      </c>
      <c r="F228" s="31">
        <v>0</v>
      </c>
      <c r="G228" s="31">
        <v>0</v>
      </c>
      <c r="H228" s="41">
        <f t="shared" si="407"/>
        <v>0</v>
      </c>
      <c r="I228" s="31">
        <v>0</v>
      </c>
      <c r="J228" s="31">
        <v>0</v>
      </c>
      <c r="K228" s="31">
        <v>0</v>
      </c>
      <c r="L228" s="37">
        <f t="shared" si="437"/>
        <v>0</v>
      </c>
      <c r="M228" s="31">
        <v>0</v>
      </c>
      <c r="N228" s="31">
        <v>0</v>
      </c>
      <c r="O228" s="31">
        <v>0</v>
      </c>
      <c r="P228" s="37">
        <f t="shared" si="439"/>
        <v>0</v>
      </c>
      <c r="Q228" s="31">
        <v>0</v>
      </c>
      <c r="R228" s="31">
        <v>0</v>
      </c>
      <c r="S228" s="31">
        <v>0</v>
      </c>
      <c r="T228" s="37">
        <f t="shared" si="371"/>
        <v>0</v>
      </c>
      <c r="U228" s="31">
        <v>0</v>
      </c>
      <c r="V228" s="31">
        <v>0</v>
      </c>
      <c r="W228" s="31">
        <v>0</v>
      </c>
      <c r="X228" s="41">
        <f t="shared" si="372"/>
        <v>0</v>
      </c>
      <c r="Y228" s="31">
        <v>0</v>
      </c>
      <c r="Z228" s="31">
        <v>0</v>
      </c>
      <c r="AA228" s="31">
        <v>0</v>
      </c>
      <c r="AB228" s="37">
        <f t="shared" si="422"/>
        <v>0</v>
      </c>
      <c r="AC228" s="31">
        <v>0</v>
      </c>
      <c r="AD228" s="31">
        <v>0</v>
      </c>
      <c r="AE228" s="31">
        <v>0</v>
      </c>
      <c r="AF228" s="41">
        <f t="shared" si="424"/>
        <v>0</v>
      </c>
      <c r="AG228" s="31">
        <v>0</v>
      </c>
      <c r="AH228" s="31">
        <v>0</v>
      </c>
      <c r="AI228" s="31">
        <v>0</v>
      </c>
      <c r="AJ228" s="37">
        <f t="shared" si="426"/>
        <v>0</v>
      </c>
      <c r="AK228" s="31">
        <v>0</v>
      </c>
      <c r="AL228" s="31">
        <v>0</v>
      </c>
      <c r="AM228" s="31">
        <v>0</v>
      </c>
      <c r="AN228" s="41">
        <f t="shared" si="428"/>
        <v>0</v>
      </c>
      <c r="AO228" s="31">
        <v>0</v>
      </c>
      <c r="AP228" s="31">
        <v>0</v>
      </c>
      <c r="AQ228" s="31">
        <v>0</v>
      </c>
      <c r="AR228" s="37">
        <f t="shared" si="430"/>
        <v>0</v>
      </c>
      <c r="AS228" s="31">
        <v>0</v>
      </c>
      <c r="AT228" s="31">
        <v>0</v>
      </c>
      <c r="AU228" s="31">
        <v>0</v>
      </c>
      <c r="AV228" s="41">
        <f t="shared" si="432"/>
        <v>0</v>
      </c>
      <c r="AW228" s="31">
        <v>0</v>
      </c>
      <c r="AX228" s="31">
        <v>0</v>
      </c>
      <c r="AY228" s="31">
        <v>0</v>
      </c>
      <c r="AZ228" s="37">
        <f t="shared" si="434"/>
        <v>0</v>
      </c>
      <c r="BA228" s="31">
        <v>0</v>
      </c>
      <c r="BB228" s="31">
        <v>0</v>
      </c>
      <c r="BC228" s="31">
        <v>0</v>
      </c>
      <c r="BD228" s="41">
        <f t="shared" si="436"/>
        <v>0</v>
      </c>
    </row>
    <row r="229" spans="1:56" ht="17.25" customHeight="1" outlineLevel="1" x14ac:dyDescent="0.2">
      <c r="A229" s="6" t="s">
        <v>99</v>
      </c>
      <c r="B229" s="34"/>
      <c r="C229" s="39">
        <v>8</v>
      </c>
      <c r="D229" s="40" t="s">
        <v>20</v>
      </c>
      <c r="E229" s="31">
        <v>0</v>
      </c>
      <c r="F229" s="31">
        <v>0</v>
      </c>
      <c r="G229" s="31">
        <v>0</v>
      </c>
      <c r="H229" s="41">
        <f t="shared" si="407"/>
        <v>0</v>
      </c>
      <c r="I229" s="31">
        <v>0</v>
      </c>
      <c r="J229" s="31">
        <v>0</v>
      </c>
      <c r="K229" s="31">
        <v>0</v>
      </c>
      <c r="L229" s="37">
        <f t="shared" si="437"/>
        <v>0</v>
      </c>
      <c r="M229" s="31">
        <f>+I229+E229</f>
        <v>0</v>
      </c>
      <c r="N229" s="31">
        <f>+J229+F229</f>
        <v>0</v>
      </c>
      <c r="O229" s="31">
        <f>+K229+G229</f>
        <v>0</v>
      </c>
      <c r="P229" s="37">
        <f t="shared" si="439"/>
        <v>0</v>
      </c>
      <c r="Q229" s="31">
        <v>0</v>
      </c>
      <c r="R229" s="31">
        <v>0</v>
      </c>
      <c r="S229" s="31">
        <v>0</v>
      </c>
      <c r="T229" s="37">
        <f t="shared" si="371"/>
        <v>0</v>
      </c>
      <c r="U229" s="31">
        <f>+Q229+M229</f>
        <v>0</v>
      </c>
      <c r="V229" s="31">
        <f>+R229+N229</f>
        <v>0</v>
      </c>
      <c r="W229" s="31">
        <f>+S229+O229</f>
        <v>0</v>
      </c>
      <c r="X229" s="41">
        <f t="shared" si="372"/>
        <v>0</v>
      </c>
      <c r="Y229" s="31">
        <v>0</v>
      </c>
      <c r="Z229" s="31">
        <v>0</v>
      </c>
      <c r="AA229" s="31">
        <v>0</v>
      </c>
      <c r="AB229" s="37">
        <f t="shared" si="422"/>
        <v>0</v>
      </c>
      <c r="AC229" s="31">
        <f>+Y229+U229</f>
        <v>0</v>
      </c>
      <c r="AD229" s="31">
        <f>+Z229+V229</f>
        <v>0</v>
      </c>
      <c r="AE229" s="31">
        <f>+AA229+W229</f>
        <v>0</v>
      </c>
      <c r="AF229" s="41">
        <f t="shared" si="424"/>
        <v>0</v>
      </c>
      <c r="AG229" s="31">
        <v>0</v>
      </c>
      <c r="AH229" s="31">
        <v>0</v>
      </c>
      <c r="AI229" s="31">
        <v>0</v>
      </c>
      <c r="AJ229" s="37">
        <f t="shared" si="426"/>
        <v>0</v>
      </c>
      <c r="AK229" s="31">
        <f>+AG229+AC229</f>
        <v>0</v>
      </c>
      <c r="AL229" s="31">
        <f>+AH229+AD229</f>
        <v>0</v>
      </c>
      <c r="AM229" s="31">
        <f>+AI229+AE229</f>
        <v>0</v>
      </c>
      <c r="AN229" s="41">
        <f t="shared" si="428"/>
        <v>0</v>
      </c>
      <c r="AO229" s="31">
        <v>0</v>
      </c>
      <c r="AP229" s="31">
        <v>0</v>
      </c>
      <c r="AQ229" s="31">
        <v>0</v>
      </c>
      <c r="AR229" s="37">
        <f t="shared" si="430"/>
        <v>0</v>
      </c>
      <c r="AS229" s="31">
        <f>+AO229+AK229</f>
        <v>0</v>
      </c>
      <c r="AT229" s="31">
        <f>+AP229+AL229</f>
        <v>0</v>
      </c>
      <c r="AU229" s="31">
        <f>+AQ229+AM229</f>
        <v>0</v>
      </c>
      <c r="AV229" s="41">
        <f t="shared" si="432"/>
        <v>0</v>
      </c>
      <c r="AW229" s="31">
        <v>0</v>
      </c>
      <c r="AX229" s="31">
        <v>0</v>
      </c>
      <c r="AY229" s="31">
        <v>0</v>
      </c>
      <c r="AZ229" s="37">
        <f t="shared" si="434"/>
        <v>0</v>
      </c>
      <c r="BA229" s="31">
        <f>+AW229+AS229</f>
        <v>0</v>
      </c>
      <c r="BB229" s="31">
        <f>+AX229+AT229</f>
        <v>0</v>
      </c>
      <c r="BC229" s="31">
        <f>+AY229+AU229</f>
        <v>0</v>
      </c>
      <c r="BD229" s="41">
        <f t="shared" si="436"/>
        <v>0</v>
      </c>
    </row>
    <row r="230" spans="1:56" ht="17.25" customHeight="1" outlineLevel="1" x14ac:dyDescent="0.2">
      <c r="A230" s="6" t="s">
        <v>47</v>
      </c>
      <c r="B230" s="94">
        <v>86</v>
      </c>
      <c r="C230" s="95" t="s">
        <v>53</v>
      </c>
      <c r="D230" s="65"/>
      <c r="E230" s="66">
        <v>0</v>
      </c>
      <c r="F230" s="66">
        <v>0</v>
      </c>
      <c r="G230" s="66">
        <v>0</v>
      </c>
      <c r="H230" s="111">
        <f t="shared" si="407"/>
        <v>0</v>
      </c>
      <c r="I230" s="66">
        <v>0</v>
      </c>
      <c r="J230" s="66">
        <v>0</v>
      </c>
      <c r="K230" s="66">
        <v>0</v>
      </c>
      <c r="L230" s="66">
        <f t="shared" si="437"/>
        <v>0</v>
      </c>
      <c r="M230" s="66">
        <v>0</v>
      </c>
      <c r="N230" s="66">
        <v>0</v>
      </c>
      <c r="O230" s="66">
        <v>0</v>
      </c>
      <c r="P230" s="67">
        <f t="shared" si="439"/>
        <v>0</v>
      </c>
      <c r="Q230" s="66">
        <v>0</v>
      </c>
      <c r="R230" s="66">
        <v>0</v>
      </c>
      <c r="S230" s="66">
        <v>0</v>
      </c>
      <c r="T230" s="66">
        <f t="shared" si="371"/>
        <v>0</v>
      </c>
      <c r="U230" s="66">
        <v>0</v>
      </c>
      <c r="V230" s="66">
        <v>0</v>
      </c>
      <c r="W230" s="66">
        <v>0</v>
      </c>
      <c r="X230" s="112">
        <f t="shared" si="372"/>
        <v>0</v>
      </c>
      <c r="Y230" s="66">
        <v>0</v>
      </c>
      <c r="Z230" s="66">
        <v>0</v>
      </c>
      <c r="AA230" s="66">
        <v>0</v>
      </c>
      <c r="AB230" s="66">
        <f t="shared" si="422"/>
        <v>0</v>
      </c>
      <c r="AC230" s="66">
        <v>0</v>
      </c>
      <c r="AD230" s="66">
        <v>0</v>
      </c>
      <c r="AE230" s="66">
        <v>0</v>
      </c>
      <c r="AF230" s="112">
        <f t="shared" si="424"/>
        <v>0</v>
      </c>
      <c r="AG230" s="66">
        <v>0</v>
      </c>
      <c r="AH230" s="66">
        <v>0</v>
      </c>
      <c r="AI230" s="66">
        <v>0</v>
      </c>
      <c r="AJ230" s="66">
        <f t="shared" si="426"/>
        <v>0</v>
      </c>
      <c r="AK230" s="66">
        <v>0</v>
      </c>
      <c r="AL230" s="66">
        <v>0</v>
      </c>
      <c r="AM230" s="66">
        <v>0</v>
      </c>
      <c r="AN230" s="112">
        <f t="shared" si="428"/>
        <v>0</v>
      </c>
      <c r="AO230" s="66">
        <v>0</v>
      </c>
      <c r="AP230" s="66">
        <v>0</v>
      </c>
      <c r="AQ230" s="66">
        <v>0</v>
      </c>
      <c r="AR230" s="66">
        <f t="shared" si="430"/>
        <v>0</v>
      </c>
      <c r="AS230" s="66">
        <v>0</v>
      </c>
      <c r="AT230" s="66">
        <v>0</v>
      </c>
      <c r="AU230" s="66">
        <v>0</v>
      </c>
      <c r="AV230" s="112">
        <f t="shared" si="432"/>
        <v>0</v>
      </c>
      <c r="AW230" s="66">
        <v>0</v>
      </c>
      <c r="AX230" s="66">
        <v>0</v>
      </c>
      <c r="AY230" s="66">
        <v>0</v>
      </c>
      <c r="AZ230" s="66">
        <f t="shared" si="434"/>
        <v>0</v>
      </c>
      <c r="BA230" s="66">
        <v>0</v>
      </c>
      <c r="BB230" s="66">
        <v>0</v>
      </c>
      <c r="BC230" s="66">
        <v>0</v>
      </c>
      <c r="BD230" s="112">
        <f t="shared" si="436"/>
        <v>0</v>
      </c>
    </row>
    <row r="231" spans="1:56" ht="17.25" customHeight="1" outlineLevel="1" x14ac:dyDescent="0.2">
      <c r="A231" s="6"/>
      <c r="B231" s="96" t="s">
        <v>54</v>
      </c>
      <c r="C231" s="331" t="s">
        <v>55</v>
      </c>
      <c r="D231" s="331"/>
      <c r="E231" s="97">
        <f>SUM(E232:E240)</f>
        <v>0</v>
      </c>
      <c r="F231" s="97">
        <f>SUM(F232:F240)</f>
        <v>0</v>
      </c>
      <c r="G231" s="97">
        <f>SUM(G232:G240)</f>
        <v>0</v>
      </c>
      <c r="H231" s="249">
        <f t="shared" si="407"/>
        <v>0</v>
      </c>
      <c r="I231" s="97">
        <f>SUM(I232:I240)</f>
        <v>0</v>
      </c>
      <c r="J231" s="97">
        <f>SUM(J232:J240)</f>
        <v>0</v>
      </c>
      <c r="K231" s="97">
        <f>SUM(K232:K240)</f>
        <v>0</v>
      </c>
      <c r="L231" s="97">
        <f t="shared" si="437"/>
        <v>0</v>
      </c>
      <c r="M231" s="26">
        <f t="shared" ref="M231:O235" si="503">+I231+E231</f>
        <v>0</v>
      </c>
      <c r="N231" s="26">
        <f t="shared" si="503"/>
        <v>0</v>
      </c>
      <c r="O231" s="26">
        <f t="shared" si="503"/>
        <v>0</v>
      </c>
      <c r="P231" s="97">
        <f t="shared" si="439"/>
        <v>0</v>
      </c>
      <c r="Q231" s="97">
        <f>SUM(Q232:Q240)</f>
        <v>0</v>
      </c>
      <c r="R231" s="97">
        <f>SUM(R232:R240)</f>
        <v>0</v>
      </c>
      <c r="S231" s="97">
        <f>SUM(S232:S240)</f>
        <v>0</v>
      </c>
      <c r="T231" s="97">
        <f t="shared" si="371"/>
        <v>0</v>
      </c>
      <c r="U231" s="26">
        <f t="shared" ref="U231:U235" si="504">+Q231+M231</f>
        <v>0</v>
      </c>
      <c r="V231" s="26">
        <f t="shared" ref="V231:V235" si="505">+R231+N231</f>
        <v>0</v>
      </c>
      <c r="W231" s="26">
        <f t="shared" ref="W231:W235" si="506">+S231+O231</f>
        <v>0</v>
      </c>
      <c r="X231" s="249">
        <f t="shared" si="372"/>
        <v>0</v>
      </c>
      <c r="Y231" s="97">
        <f>SUM(Y232:Y240)</f>
        <v>0</v>
      </c>
      <c r="Z231" s="97">
        <f>SUM(Z232:Z240)</f>
        <v>0</v>
      </c>
      <c r="AA231" s="97">
        <f>SUM(AA232:AA240)</f>
        <v>0</v>
      </c>
      <c r="AB231" s="97">
        <f t="shared" si="422"/>
        <v>0</v>
      </c>
      <c r="AC231" s="26">
        <f t="shared" ref="AC231:AC235" si="507">+Y231+U231</f>
        <v>0</v>
      </c>
      <c r="AD231" s="26">
        <f t="shared" ref="AD231:AD235" si="508">+Z231+V231</f>
        <v>0</v>
      </c>
      <c r="AE231" s="26">
        <f t="shared" ref="AE231:AE235" si="509">+AA231+W231</f>
        <v>0</v>
      </c>
      <c r="AF231" s="249">
        <f t="shared" si="424"/>
        <v>0</v>
      </c>
      <c r="AG231" s="97">
        <f>SUM(AG232:AG240)</f>
        <v>0</v>
      </c>
      <c r="AH231" s="97">
        <f>SUM(AH232:AH240)</f>
        <v>0</v>
      </c>
      <c r="AI231" s="97">
        <f>SUM(AI232:AI240)</f>
        <v>0</v>
      </c>
      <c r="AJ231" s="97">
        <f t="shared" si="426"/>
        <v>0</v>
      </c>
      <c r="AK231" s="26">
        <f t="shared" ref="AK231:AK235" si="510">+AG231+AC231</f>
        <v>0</v>
      </c>
      <c r="AL231" s="26">
        <f t="shared" ref="AL231:AL235" si="511">+AH231+AD231</f>
        <v>0</v>
      </c>
      <c r="AM231" s="26">
        <f t="shared" ref="AM231:AM235" si="512">+AI231+AE231</f>
        <v>0</v>
      </c>
      <c r="AN231" s="249">
        <f t="shared" si="428"/>
        <v>0</v>
      </c>
      <c r="AO231" s="97">
        <f>SUM(AO232:AO240)</f>
        <v>0</v>
      </c>
      <c r="AP231" s="97">
        <f>SUM(AP232:AP240)</f>
        <v>0</v>
      </c>
      <c r="AQ231" s="97">
        <f>SUM(AQ232:AQ240)</f>
        <v>0</v>
      </c>
      <c r="AR231" s="97">
        <f t="shared" si="430"/>
        <v>0</v>
      </c>
      <c r="AS231" s="26">
        <f t="shared" ref="AS231:AS235" si="513">+AO231+AK231</f>
        <v>0</v>
      </c>
      <c r="AT231" s="26">
        <f t="shared" ref="AT231:AT235" si="514">+AP231+AL231</f>
        <v>0</v>
      </c>
      <c r="AU231" s="26">
        <f t="shared" ref="AU231:AU235" si="515">+AQ231+AM231</f>
        <v>0</v>
      </c>
      <c r="AV231" s="249">
        <f t="shared" si="432"/>
        <v>0</v>
      </c>
      <c r="AW231" s="97">
        <f>SUM(AW232:AW240)</f>
        <v>0</v>
      </c>
      <c r="AX231" s="97">
        <f>SUM(AX232:AX240)</f>
        <v>0</v>
      </c>
      <c r="AY231" s="97">
        <f>SUM(AY232:AY240)</f>
        <v>0</v>
      </c>
      <c r="AZ231" s="97">
        <f t="shared" si="434"/>
        <v>0</v>
      </c>
      <c r="BA231" s="26">
        <f t="shared" ref="BA231:BA235" si="516">+AW231+AS231</f>
        <v>0</v>
      </c>
      <c r="BB231" s="26">
        <f t="shared" ref="BB231:BB235" si="517">+AX231+AT231</f>
        <v>0</v>
      </c>
      <c r="BC231" s="26">
        <f t="shared" ref="BC231:BC235" si="518">+AY231+AU231</f>
        <v>0</v>
      </c>
      <c r="BD231" s="249">
        <f t="shared" si="436"/>
        <v>0</v>
      </c>
    </row>
    <row r="232" spans="1:56" ht="17.25" customHeight="1" outlineLevel="1" x14ac:dyDescent="0.2">
      <c r="A232" s="6"/>
      <c r="B232" s="58"/>
      <c r="C232" s="59">
        <v>1</v>
      </c>
      <c r="D232" s="60" t="s">
        <v>11</v>
      </c>
      <c r="E232" s="31"/>
      <c r="F232" s="31"/>
      <c r="G232" s="31"/>
      <c r="H232" s="135">
        <f t="shared" si="407"/>
        <v>0</v>
      </c>
      <c r="I232" s="31"/>
      <c r="J232" s="31"/>
      <c r="K232" s="31"/>
      <c r="L232" s="61">
        <f t="shared" si="437"/>
        <v>0</v>
      </c>
      <c r="M232" s="31">
        <f t="shared" si="503"/>
        <v>0</v>
      </c>
      <c r="N232" s="31">
        <f t="shared" si="503"/>
        <v>0</v>
      </c>
      <c r="O232" s="31">
        <f t="shared" si="503"/>
        <v>0</v>
      </c>
      <c r="P232" s="62">
        <f t="shared" si="439"/>
        <v>0</v>
      </c>
      <c r="Q232" s="31"/>
      <c r="R232" s="31"/>
      <c r="S232" s="31"/>
      <c r="T232" s="61">
        <f t="shared" si="371"/>
        <v>0</v>
      </c>
      <c r="U232" s="31">
        <f t="shared" si="504"/>
        <v>0</v>
      </c>
      <c r="V232" s="31">
        <f t="shared" si="505"/>
        <v>0</v>
      </c>
      <c r="W232" s="31">
        <f t="shared" si="506"/>
        <v>0</v>
      </c>
      <c r="X232" s="262">
        <f t="shared" si="372"/>
        <v>0</v>
      </c>
      <c r="Y232" s="31"/>
      <c r="Z232" s="31"/>
      <c r="AA232" s="31"/>
      <c r="AB232" s="61">
        <f t="shared" si="422"/>
        <v>0</v>
      </c>
      <c r="AC232" s="31">
        <f t="shared" si="507"/>
        <v>0</v>
      </c>
      <c r="AD232" s="31">
        <f t="shared" si="508"/>
        <v>0</v>
      </c>
      <c r="AE232" s="31">
        <f t="shared" si="509"/>
        <v>0</v>
      </c>
      <c r="AF232" s="262">
        <f t="shared" si="424"/>
        <v>0</v>
      </c>
      <c r="AG232" s="31"/>
      <c r="AH232" s="31"/>
      <c r="AI232" s="31"/>
      <c r="AJ232" s="61">
        <f t="shared" si="426"/>
        <v>0</v>
      </c>
      <c r="AK232" s="31">
        <f t="shared" si="510"/>
        <v>0</v>
      </c>
      <c r="AL232" s="31">
        <f t="shared" si="511"/>
        <v>0</v>
      </c>
      <c r="AM232" s="31">
        <f t="shared" si="512"/>
        <v>0</v>
      </c>
      <c r="AN232" s="262">
        <f t="shared" si="428"/>
        <v>0</v>
      </c>
      <c r="AO232" s="31"/>
      <c r="AP232" s="31"/>
      <c r="AQ232" s="31"/>
      <c r="AR232" s="61">
        <f t="shared" si="430"/>
        <v>0</v>
      </c>
      <c r="AS232" s="31">
        <f t="shared" si="513"/>
        <v>0</v>
      </c>
      <c r="AT232" s="31">
        <f t="shared" si="514"/>
        <v>0</v>
      </c>
      <c r="AU232" s="31">
        <f t="shared" si="515"/>
        <v>0</v>
      </c>
      <c r="AV232" s="262">
        <f t="shared" si="432"/>
        <v>0</v>
      </c>
      <c r="AW232" s="31"/>
      <c r="AX232" s="31"/>
      <c r="AY232" s="31"/>
      <c r="AZ232" s="61">
        <f t="shared" si="434"/>
        <v>0</v>
      </c>
      <c r="BA232" s="31">
        <f t="shared" si="516"/>
        <v>0</v>
      </c>
      <c r="BB232" s="31">
        <f t="shared" si="517"/>
        <v>0</v>
      </c>
      <c r="BC232" s="31">
        <f t="shared" si="518"/>
        <v>0</v>
      </c>
      <c r="BD232" s="262">
        <f t="shared" si="436"/>
        <v>0</v>
      </c>
    </row>
    <row r="233" spans="1:56" ht="17.25" customHeight="1" outlineLevel="1" x14ac:dyDescent="0.2">
      <c r="A233" s="6"/>
      <c r="B233" s="34"/>
      <c r="C233" s="35">
        <v>2</v>
      </c>
      <c r="D233" s="36" t="s">
        <v>12</v>
      </c>
      <c r="E233" s="31"/>
      <c r="F233" s="31"/>
      <c r="G233" s="31"/>
      <c r="H233" s="41">
        <f t="shared" si="407"/>
        <v>0</v>
      </c>
      <c r="I233" s="31"/>
      <c r="J233" s="31"/>
      <c r="K233" s="31"/>
      <c r="L233" s="37">
        <f t="shared" si="437"/>
        <v>0</v>
      </c>
      <c r="M233" s="31">
        <f t="shared" si="503"/>
        <v>0</v>
      </c>
      <c r="N233" s="31">
        <f t="shared" si="503"/>
        <v>0</v>
      </c>
      <c r="O233" s="31">
        <f t="shared" si="503"/>
        <v>0</v>
      </c>
      <c r="P233" s="38">
        <f t="shared" si="439"/>
        <v>0</v>
      </c>
      <c r="Q233" s="31"/>
      <c r="R233" s="31"/>
      <c r="S233" s="31"/>
      <c r="T233" s="37">
        <f t="shared" si="371"/>
        <v>0</v>
      </c>
      <c r="U233" s="31">
        <f t="shared" si="504"/>
        <v>0</v>
      </c>
      <c r="V233" s="31">
        <f t="shared" si="505"/>
        <v>0</v>
      </c>
      <c r="W233" s="31">
        <f t="shared" si="506"/>
        <v>0</v>
      </c>
      <c r="X233" s="42">
        <f t="shared" si="372"/>
        <v>0</v>
      </c>
      <c r="Y233" s="31"/>
      <c r="Z233" s="31"/>
      <c r="AA233" s="31"/>
      <c r="AB233" s="37">
        <f t="shared" si="422"/>
        <v>0</v>
      </c>
      <c r="AC233" s="31">
        <f t="shared" si="507"/>
        <v>0</v>
      </c>
      <c r="AD233" s="31">
        <f t="shared" si="508"/>
        <v>0</v>
      </c>
      <c r="AE233" s="31">
        <f t="shared" si="509"/>
        <v>0</v>
      </c>
      <c r="AF233" s="42">
        <f t="shared" si="424"/>
        <v>0</v>
      </c>
      <c r="AG233" s="31"/>
      <c r="AH233" s="31"/>
      <c r="AI233" s="31"/>
      <c r="AJ233" s="37">
        <f t="shared" si="426"/>
        <v>0</v>
      </c>
      <c r="AK233" s="31">
        <f t="shared" si="510"/>
        <v>0</v>
      </c>
      <c r="AL233" s="31">
        <f t="shared" si="511"/>
        <v>0</v>
      </c>
      <c r="AM233" s="31">
        <f t="shared" si="512"/>
        <v>0</v>
      </c>
      <c r="AN233" s="42">
        <f t="shared" si="428"/>
        <v>0</v>
      </c>
      <c r="AO233" s="31"/>
      <c r="AP233" s="31"/>
      <c r="AQ233" s="31"/>
      <c r="AR233" s="37">
        <f t="shared" si="430"/>
        <v>0</v>
      </c>
      <c r="AS233" s="31">
        <f t="shared" si="513"/>
        <v>0</v>
      </c>
      <c r="AT233" s="31">
        <f t="shared" si="514"/>
        <v>0</v>
      </c>
      <c r="AU233" s="31">
        <f t="shared" si="515"/>
        <v>0</v>
      </c>
      <c r="AV233" s="42">
        <f t="shared" si="432"/>
        <v>0</v>
      </c>
      <c r="AW233" s="31"/>
      <c r="AX233" s="31"/>
      <c r="AY233" s="31"/>
      <c r="AZ233" s="37">
        <f t="shared" si="434"/>
        <v>0</v>
      </c>
      <c r="BA233" s="31">
        <f t="shared" si="516"/>
        <v>0</v>
      </c>
      <c r="BB233" s="31">
        <f t="shared" si="517"/>
        <v>0</v>
      </c>
      <c r="BC233" s="31">
        <f t="shared" si="518"/>
        <v>0</v>
      </c>
      <c r="BD233" s="42">
        <f t="shared" si="436"/>
        <v>0</v>
      </c>
    </row>
    <row r="234" spans="1:56" ht="17.25" customHeight="1" outlineLevel="1" x14ac:dyDescent="0.2">
      <c r="A234" s="6"/>
      <c r="B234" s="34"/>
      <c r="C234" s="39">
        <v>3</v>
      </c>
      <c r="D234" s="40" t="s">
        <v>13</v>
      </c>
      <c r="E234" s="31"/>
      <c r="F234" s="31"/>
      <c r="G234" s="31"/>
      <c r="H234" s="41">
        <f t="shared" si="407"/>
        <v>0</v>
      </c>
      <c r="I234" s="31"/>
      <c r="J234" s="31"/>
      <c r="K234" s="31"/>
      <c r="L234" s="37">
        <f t="shared" si="437"/>
        <v>0</v>
      </c>
      <c r="M234" s="31">
        <f t="shared" si="503"/>
        <v>0</v>
      </c>
      <c r="N234" s="31">
        <f t="shared" si="503"/>
        <v>0</v>
      </c>
      <c r="O234" s="31">
        <f t="shared" si="503"/>
        <v>0</v>
      </c>
      <c r="P234" s="38">
        <f t="shared" si="439"/>
        <v>0</v>
      </c>
      <c r="Q234" s="31"/>
      <c r="R234" s="31"/>
      <c r="S234" s="31"/>
      <c r="T234" s="37">
        <f t="shared" si="371"/>
        <v>0</v>
      </c>
      <c r="U234" s="31">
        <f t="shared" si="504"/>
        <v>0</v>
      </c>
      <c r="V234" s="31">
        <f t="shared" si="505"/>
        <v>0</v>
      </c>
      <c r="W234" s="31">
        <f t="shared" si="506"/>
        <v>0</v>
      </c>
      <c r="X234" s="42">
        <f t="shared" si="372"/>
        <v>0</v>
      </c>
      <c r="Y234" s="31"/>
      <c r="Z234" s="31"/>
      <c r="AA234" s="31"/>
      <c r="AB234" s="37">
        <f t="shared" si="422"/>
        <v>0</v>
      </c>
      <c r="AC234" s="31">
        <f t="shared" si="507"/>
        <v>0</v>
      </c>
      <c r="AD234" s="31">
        <f t="shared" si="508"/>
        <v>0</v>
      </c>
      <c r="AE234" s="31">
        <f t="shared" si="509"/>
        <v>0</v>
      </c>
      <c r="AF234" s="42">
        <f t="shared" si="424"/>
        <v>0</v>
      </c>
      <c r="AG234" s="31"/>
      <c r="AH234" s="31"/>
      <c r="AI234" s="31"/>
      <c r="AJ234" s="37">
        <f t="shared" si="426"/>
        <v>0</v>
      </c>
      <c r="AK234" s="31">
        <f t="shared" si="510"/>
        <v>0</v>
      </c>
      <c r="AL234" s="31">
        <f t="shared" si="511"/>
        <v>0</v>
      </c>
      <c r="AM234" s="31">
        <f t="shared" si="512"/>
        <v>0</v>
      </c>
      <c r="AN234" s="42">
        <f t="shared" si="428"/>
        <v>0</v>
      </c>
      <c r="AO234" s="31"/>
      <c r="AP234" s="31"/>
      <c r="AQ234" s="31"/>
      <c r="AR234" s="37">
        <f t="shared" si="430"/>
        <v>0</v>
      </c>
      <c r="AS234" s="31">
        <f t="shared" si="513"/>
        <v>0</v>
      </c>
      <c r="AT234" s="31">
        <f t="shared" si="514"/>
        <v>0</v>
      </c>
      <c r="AU234" s="31">
        <f t="shared" si="515"/>
        <v>0</v>
      </c>
      <c r="AV234" s="42">
        <f t="shared" si="432"/>
        <v>0</v>
      </c>
      <c r="AW234" s="31"/>
      <c r="AX234" s="31"/>
      <c r="AY234" s="31"/>
      <c r="AZ234" s="37">
        <f t="shared" si="434"/>
        <v>0</v>
      </c>
      <c r="BA234" s="31">
        <f t="shared" si="516"/>
        <v>0</v>
      </c>
      <c r="BB234" s="31">
        <f t="shared" si="517"/>
        <v>0</v>
      </c>
      <c r="BC234" s="31">
        <f t="shared" si="518"/>
        <v>0</v>
      </c>
      <c r="BD234" s="42">
        <f t="shared" si="436"/>
        <v>0</v>
      </c>
    </row>
    <row r="235" spans="1:56" ht="17.25" customHeight="1" outlineLevel="1" x14ac:dyDescent="0.2">
      <c r="A235" s="6"/>
      <c r="B235" s="34"/>
      <c r="C235" s="39">
        <v>4</v>
      </c>
      <c r="D235" s="40" t="s">
        <v>14</v>
      </c>
      <c r="E235" s="31"/>
      <c r="F235" s="31"/>
      <c r="G235" s="31"/>
      <c r="H235" s="41">
        <f t="shared" si="407"/>
        <v>0</v>
      </c>
      <c r="I235" s="31"/>
      <c r="J235" s="31"/>
      <c r="K235" s="31"/>
      <c r="L235" s="37">
        <f t="shared" si="437"/>
        <v>0</v>
      </c>
      <c r="M235" s="31">
        <f t="shared" si="503"/>
        <v>0</v>
      </c>
      <c r="N235" s="31">
        <f t="shared" si="503"/>
        <v>0</v>
      </c>
      <c r="O235" s="31">
        <f t="shared" si="503"/>
        <v>0</v>
      </c>
      <c r="P235" s="38">
        <f t="shared" si="439"/>
        <v>0</v>
      </c>
      <c r="Q235" s="31"/>
      <c r="R235" s="31"/>
      <c r="S235" s="31"/>
      <c r="T235" s="37">
        <f t="shared" si="371"/>
        <v>0</v>
      </c>
      <c r="U235" s="31">
        <f t="shared" si="504"/>
        <v>0</v>
      </c>
      <c r="V235" s="31">
        <f t="shared" si="505"/>
        <v>0</v>
      </c>
      <c r="W235" s="31">
        <f t="shared" si="506"/>
        <v>0</v>
      </c>
      <c r="X235" s="42">
        <f t="shared" si="372"/>
        <v>0</v>
      </c>
      <c r="Y235" s="31"/>
      <c r="Z235" s="31"/>
      <c r="AA235" s="31"/>
      <c r="AB235" s="37">
        <f t="shared" si="422"/>
        <v>0</v>
      </c>
      <c r="AC235" s="31">
        <f t="shared" si="507"/>
        <v>0</v>
      </c>
      <c r="AD235" s="31">
        <f t="shared" si="508"/>
        <v>0</v>
      </c>
      <c r="AE235" s="31">
        <f t="shared" si="509"/>
        <v>0</v>
      </c>
      <c r="AF235" s="42">
        <f t="shared" si="424"/>
        <v>0</v>
      </c>
      <c r="AG235" s="31"/>
      <c r="AH235" s="31"/>
      <c r="AI235" s="31"/>
      <c r="AJ235" s="37">
        <f t="shared" si="426"/>
        <v>0</v>
      </c>
      <c r="AK235" s="31">
        <f t="shared" si="510"/>
        <v>0</v>
      </c>
      <c r="AL235" s="31">
        <f t="shared" si="511"/>
        <v>0</v>
      </c>
      <c r="AM235" s="31">
        <f t="shared" si="512"/>
        <v>0</v>
      </c>
      <c r="AN235" s="42">
        <f t="shared" si="428"/>
        <v>0</v>
      </c>
      <c r="AO235" s="31"/>
      <c r="AP235" s="31"/>
      <c r="AQ235" s="31"/>
      <c r="AR235" s="37">
        <f t="shared" si="430"/>
        <v>0</v>
      </c>
      <c r="AS235" s="31">
        <f t="shared" si="513"/>
        <v>0</v>
      </c>
      <c r="AT235" s="31">
        <f t="shared" si="514"/>
        <v>0</v>
      </c>
      <c r="AU235" s="31">
        <f t="shared" si="515"/>
        <v>0</v>
      </c>
      <c r="AV235" s="42">
        <f t="shared" si="432"/>
        <v>0</v>
      </c>
      <c r="AW235" s="31"/>
      <c r="AX235" s="31"/>
      <c r="AY235" s="31"/>
      <c r="AZ235" s="37">
        <f t="shared" si="434"/>
        <v>0</v>
      </c>
      <c r="BA235" s="31">
        <f t="shared" si="516"/>
        <v>0</v>
      </c>
      <c r="BB235" s="31">
        <f t="shared" si="517"/>
        <v>0</v>
      </c>
      <c r="BC235" s="31">
        <f t="shared" si="518"/>
        <v>0</v>
      </c>
      <c r="BD235" s="42">
        <f t="shared" si="436"/>
        <v>0</v>
      </c>
    </row>
    <row r="236" spans="1:56" ht="17.25" customHeight="1" outlineLevel="1" x14ac:dyDescent="0.2">
      <c r="A236" s="6">
        <v>8</v>
      </c>
      <c r="B236" s="34"/>
      <c r="C236" s="39">
        <v>5</v>
      </c>
      <c r="D236" s="40" t="s">
        <v>15</v>
      </c>
      <c r="E236" s="31">
        <v>0</v>
      </c>
      <c r="F236" s="31">
        <v>0</v>
      </c>
      <c r="G236" s="31">
        <v>0</v>
      </c>
      <c r="H236" s="41">
        <f t="shared" si="407"/>
        <v>0</v>
      </c>
      <c r="I236" s="31">
        <v>0</v>
      </c>
      <c r="J236" s="31">
        <v>0</v>
      </c>
      <c r="K236" s="31">
        <v>0</v>
      </c>
      <c r="L236" s="41">
        <f t="shared" si="437"/>
        <v>0</v>
      </c>
      <c r="M236" s="31">
        <v>0</v>
      </c>
      <c r="N236" s="31">
        <v>0</v>
      </c>
      <c r="O236" s="31">
        <v>0</v>
      </c>
      <c r="P236" s="42">
        <f t="shared" si="439"/>
        <v>0</v>
      </c>
      <c r="Q236" s="31">
        <v>0</v>
      </c>
      <c r="R236" s="31">
        <v>0</v>
      </c>
      <c r="S236" s="31">
        <v>0</v>
      </c>
      <c r="T236" s="41">
        <f t="shared" si="371"/>
        <v>0</v>
      </c>
      <c r="U236" s="31">
        <v>0</v>
      </c>
      <c r="V236" s="31">
        <v>0</v>
      </c>
      <c r="W236" s="31">
        <v>0</v>
      </c>
      <c r="X236" s="42">
        <f t="shared" si="372"/>
        <v>0</v>
      </c>
      <c r="Y236" s="31">
        <v>0</v>
      </c>
      <c r="Z236" s="31">
        <v>0</v>
      </c>
      <c r="AA236" s="31">
        <v>0</v>
      </c>
      <c r="AB236" s="41">
        <f t="shared" si="422"/>
        <v>0</v>
      </c>
      <c r="AC236" s="31">
        <v>0</v>
      </c>
      <c r="AD236" s="31">
        <v>0</v>
      </c>
      <c r="AE236" s="31">
        <v>0</v>
      </c>
      <c r="AF236" s="42">
        <f t="shared" si="424"/>
        <v>0</v>
      </c>
      <c r="AG236" s="31">
        <v>0</v>
      </c>
      <c r="AH236" s="31">
        <v>0</v>
      </c>
      <c r="AI236" s="31">
        <v>0</v>
      </c>
      <c r="AJ236" s="41">
        <f t="shared" si="426"/>
        <v>0</v>
      </c>
      <c r="AK236" s="31">
        <v>0</v>
      </c>
      <c r="AL236" s="31">
        <v>0</v>
      </c>
      <c r="AM236" s="31">
        <v>0</v>
      </c>
      <c r="AN236" s="42">
        <f t="shared" si="428"/>
        <v>0</v>
      </c>
      <c r="AO236" s="31">
        <v>0</v>
      </c>
      <c r="AP236" s="31">
        <v>0</v>
      </c>
      <c r="AQ236" s="31">
        <v>0</v>
      </c>
      <c r="AR236" s="41">
        <f t="shared" si="430"/>
        <v>0</v>
      </c>
      <c r="AS236" s="31">
        <v>0</v>
      </c>
      <c r="AT236" s="31">
        <v>0</v>
      </c>
      <c r="AU236" s="31">
        <v>0</v>
      </c>
      <c r="AV236" s="42">
        <f t="shared" si="432"/>
        <v>0</v>
      </c>
      <c r="AW236" s="31">
        <v>0</v>
      </c>
      <c r="AX236" s="31">
        <v>0</v>
      </c>
      <c r="AY236" s="31">
        <v>0</v>
      </c>
      <c r="AZ236" s="41">
        <f t="shared" si="434"/>
        <v>0</v>
      </c>
      <c r="BA236" s="31">
        <v>0</v>
      </c>
      <c r="BB236" s="31">
        <v>0</v>
      </c>
      <c r="BC236" s="31">
        <v>0</v>
      </c>
      <c r="BD236" s="42">
        <f t="shared" si="436"/>
        <v>0</v>
      </c>
    </row>
    <row r="237" spans="1:56" ht="17.25" customHeight="1" outlineLevel="1" x14ac:dyDescent="0.2">
      <c r="A237" s="6" t="s">
        <v>16</v>
      </c>
      <c r="B237" s="28"/>
      <c r="C237" s="29">
        <v>6</v>
      </c>
      <c r="D237" s="30" t="s">
        <v>17</v>
      </c>
      <c r="E237" s="31">
        <v>0</v>
      </c>
      <c r="F237" s="31">
        <v>0</v>
      </c>
      <c r="G237" s="31">
        <v>0</v>
      </c>
      <c r="H237" s="102">
        <f t="shared" si="407"/>
        <v>0</v>
      </c>
      <c r="I237" s="31">
        <v>0</v>
      </c>
      <c r="J237" s="31">
        <v>0</v>
      </c>
      <c r="K237" s="31">
        <v>0</v>
      </c>
      <c r="L237" s="31">
        <f t="shared" si="437"/>
        <v>0</v>
      </c>
      <c r="M237" s="31">
        <v>0</v>
      </c>
      <c r="N237" s="31">
        <v>0</v>
      </c>
      <c r="O237" s="31">
        <v>0</v>
      </c>
      <c r="P237" s="31">
        <f t="shared" si="439"/>
        <v>0</v>
      </c>
      <c r="Q237" s="31">
        <v>0</v>
      </c>
      <c r="R237" s="31">
        <v>0</v>
      </c>
      <c r="S237" s="31">
        <v>0</v>
      </c>
      <c r="T237" s="31">
        <f t="shared" si="371"/>
        <v>0</v>
      </c>
      <c r="U237" s="31">
        <v>0</v>
      </c>
      <c r="V237" s="31">
        <v>0</v>
      </c>
      <c r="W237" s="31">
        <v>0</v>
      </c>
      <c r="X237" s="102">
        <f t="shared" si="372"/>
        <v>0</v>
      </c>
      <c r="Y237" s="31">
        <v>0</v>
      </c>
      <c r="Z237" s="31">
        <v>0</v>
      </c>
      <c r="AA237" s="31">
        <v>0</v>
      </c>
      <c r="AB237" s="31">
        <f t="shared" si="422"/>
        <v>0</v>
      </c>
      <c r="AC237" s="31">
        <v>0</v>
      </c>
      <c r="AD237" s="31">
        <v>0</v>
      </c>
      <c r="AE237" s="31">
        <v>0</v>
      </c>
      <c r="AF237" s="102">
        <f t="shared" si="424"/>
        <v>0</v>
      </c>
      <c r="AG237" s="31">
        <v>0</v>
      </c>
      <c r="AH237" s="31">
        <v>0</v>
      </c>
      <c r="AI237" s="31">
        <v>0</v>
      </c>
      <c r="AJ237" s="31">
        <f t="shared" si="426"/>
        <v>0</v>
      </c>
      <c r="AK237" s="31">
        <v>0</v>
      </c>
      <c r="AL237" s="31">
        <v>0</v>
      </c>
      <c r="AM237" s="31">
        <v>0</v>
      </c>
      <c r="AN237" s="102">
        <f t="shared" si="428"/>
        <v>0</v>
      </c>
      <c r="AO237" s="31">
        <v>0</v>
      </c>
      <c r="AP237" s="31">
        <v>0</v>
      </c>
      <c r="AQ237" s="31">
        <v>0</v>
      </c>
      <c r="AR237" s="31">
        <f t="shared" si="430"/>
        <v>0</v>
      </c>
      <c r="AS237" s="31">
        <v>0</v>
      </c>
      <c r="AT237" s="31">
        <v>0</v>
      </c>
      <c r="AU237" s="31">
        <v>0</v>
      </c>
      <c r="AV237" s="102">
        <f t="shared" si="432"/>
        <v>0</v>
      </c>
      <c r="AW237" s="31">
        <v>0</v>
      </c>
      <c r="AX237" s="31">
        <v>0</v>
      </c>
      <c r="AY237" s="31">
        <v>0</v>
      </c>
      <c r="AZ237" s="31">
        <f t="shared" si="434"/>
        <v>0</v>
      </c>
      <c r="BA237" s="31">
        <v>0</v>
      </c>
      <c r="BB237" s="31">
        <v>0</v>
      </c>
      <c r="BC237" s="31">
        <v>0</v>
      </c>
      <c r="BD237" s="102">
        <f t="shared" si="436"/>
        <v>0</v>
      </c>
    </row>
    <row r="238" spans="1:56" ht="17.25" customHeight="1" outlineLevel="1" x14ac:dyDescent="0.2">
      <c r="A238" s="6" t="s">
        <v>18</v>
      </c>
      <c r="B238" s="34"/>
      <c r="C238" s="39">
        <v>7</v>
      </c>
      <c r="D238" s="40" t="s">
        <v>19</v>
      </c>
      <c r="E238" s="37">
        <v>0</v>
      </c>
      <c r="F238" s="37">
        <v>0</v>
      </c>
      <c r="G238" s="37">
        <v>0</v>
      </c>
      <c r="H238" s="41">
        <f t="shared" si="407"/>
        <v>0</v>
      </c>
      <c r="I238" s="37">
        <v>0</v>
      </c>
      <c r="J238" s="37">
        <v>0</v>
      </c>
      <c r="K238" s="37">
        <v>0</v>
      </c>
      <c r="L238" s="37">
        <f t="shared" si="437"/>
        <v>0</v>
      </c>
      <c r="M238" s="37">
        <v>0</v>
      </c>
      <c r="N238" s="37">
        <v>0</v>
      </c>
      <c r="O238" s="37">
        <v>0</v>
      </c>
      <c r="P238" s="37">
        <f t="shared" si="439"/>
        <v>0</v>
      </c>
      <c r="Q238" s="37">
        <v>0</v>
      </c>
      <c r="R238" s="37">
        <v>0</v>
      </c>
      <c r="S238" s="37">
        <v>0</v>
      </c>
      <c r="T238" s="37">
        <f t="shared" si="371"/>
        <v>0</v>
      </c>
      <c r="U238" s="37">
        <v>0</v>
      </c>
      <c r="V238" s="37">
        <v>0</v>
      </c>
      <c r="W238" s="37">
        <v>0</v>
      </c>
      <c r="X238" s="41">
        <f t="shared" si="372"/>
        <v>0</v>
      </c>
      <c r="Y238" s="37">
        <v>0</v>
      </c>
      <c r="Z238" s="37">
        <v>0</v>
      </c>
      <c r="AA238" s="37">
        <v>0</v>
      </c>
      <c r="AB238" s="37">
        <f t="shared" si="422"/>
        <v>0</v>
      </c>
      <c r="AC238" s="37">
        <v>0</v>
      </c>
      <c r="AD238" s="37">
        <v>0</v>
      </c>
      <c r="AE238" s="37">
        <v>0</v>
      </c>
      <c r="AF238" s="41">
        <f t="shared" si="424"/>
        <v>0</v>
      </c>
      <c r="AG238" s="37">
        <v>0</v>
      </c>
      <c r="AH238" s="37">
        <v>0</v>
      </c>
      <c r="AI238" s="37">
        <v>0</v>
      </c>
      <c r="AJ238" s="37">
        <f t="shared" si="426"/>
        <v>0</v>
      </c>
      <c r="AK238" s="37">
        <v>0</v>
      </c>
      <c r="AL238" s="37">
        <v>0</v>
      </c>
      <c r="AM238" s="37">
        <v>0</v>
      </c>
      <c r="AN238" s="41">
        <f t="shared" si="428"/>
        <v>0</v>
      </c>
      <c r="AO238" s="37">
        <v>0</v>
      </c>
      <c r="AP238" s="37">
        <v>0</v>
      </c>
      <c r="AQ238" s="37">
        <v>0</v>
      </c>
      <c r="AR238" s="37">
        <f t="shared" si="430"/>
        <v>0</v>
      </c>
      <c r="AS238" s="37">
        <v>0</v>
      </c>
      <c r="AT238" s="37">
        <v>0</v>
      </c>
      <c r="AU238" s="37">
        <v>0</v>
      </c>
      <c r="AV238" s="41">
        <f t="shared" si="432"/>
        <v>0</v>
      </c>
      <c r="AW238" s="37">
        <v>0</v>
      </c>
      <c r="AX238" s="37">
        <v>0</v>
      </c>
      <c r="AY238" s="37">
        <v>0</v>
      </c>
      <c r="AZ238" s="37">
        <f t="shared" si="434"/>
        <v>0</v>
      </c>
      <c r="BA238" s="37">
        <v>0</v>
      </c>
      <c r="BB238" s="37">
        <v>0</v>
      </c>
      <c r="BC238" s="37">
        <v>0</v>
      </c>
      <c r="BD238" s="41">
        <f t="shared" si="436"/>
        <v>0</v>
      </c>
    </row>
    <row r="239" spans="1:56" ht="17.25" customHeight="1" outlineLevel="1" x14ac:dyDescent="0.2">
      <c r="A239" s="6" t="s">
        <v>99</v>
      </c>
      <c r="B239" s="34"/>
      <c r="C239" s="39">
        <v>8</v>
      </c>
      <c r="D239" s="40" t="s">
        <v>20</v>
      </c>
      <c r="E239" s="31">
        <v>0</v>
      </c>
      <c r="F239" s="31">
        <v>0</v>
      </c>
      <c r="G239" s="31">
        <v>0</v>
      </c>
      <c r="H239" s="41">
        <f t="shared" si="407"/>
        <v>0</v>
      </c>
      <c r="I239" s="31">
        <v>0</v>
      </c>
      <c r="J239" s="31">
        <v>0</v>
      </c>
      <c r="K239" s="31">
        <v>0</v>
      </c>
      <c r="L239" s="37">
        <f t="shared" si="437"/>
        <v>0</v>
      </c>
      <c r="M239" s="31">
        <v>0</v>
      </c>
      <c r="N239" s="31">
        <v>0</v>
      </c>
      <c r="O239" s="31">
        <v>0</v>
      </c>
      <c r="P239" s="37">
        <f t="shared" si="439"/>
        <v>0</v>
      </c>
      <c r="Q239" s="31">
        <v>0</v>
      </c>
      <c r="R239" s="31">
        <v>0</v>
      </c>
      <c r="S239" s="31">
        <v>0</v>
      </c>
      <c r="T239" s="37">
        <f t="shared" si="371"/>
        <v>0</v>
      </c>
      <c r="U239" s="31">
        <v>0</v>
      </c>
      <c r="V239" s="31">
        <v>0</v>
      </c>
      <c r="W239" s="31">
        <v>0</v>
      </c>
      <c r="X239" s="41">
        <f t="shared" si="372"/>
        <v>0</v>
      </c>
      <c r="Y239" s="31">
        <v>0</v>
      </c>
      <c r="Z239" s="31">
        <v>0</v>
      </c>
      <c r="AA239" s="31">
        <v>0</v>
      </c>
      <c r="AB239" s="37">
        <f t="shared" si="422"/>
        <v>0</v>
      </c>
      <c r="AC239" s="31">
        <v>0</v>
      </c>
      <c r="AD239" s="31">
        <v>0</v>
      </c>
      <c r="AE239" s="31">
        <v>0</v>
      </c>
      <c r="AF239" s="41">
        <f t="shared" si="424"/>
        <v>0</v>
      </c>
      <c r="AG239" s="31">
        <v>0</v>
      </c>
      <c r="AH239" s="31">
        <v>0</v>
      </c>
      <c r="AI239" s="31">
        <v>0</v>
      </c>
      <c r="AJ239" s="37">
        <f t="shared" si="426"/>
        <v>0</v>
      </c>
      <c r="AK239" s="31">
        <v>0</v>
      </c>
      <c r="AL239" s="31">
        <v>0</v>
      </c>
      <c r="AM239" s="31">
        <v>0</v>
      </c>
      <c r="AN239" s="41">
        <f t="shared" si="428"/>
        <v>0</v>
      </c>
      <c r="AO239" s="31">
        <v>0</v>
      </c>
      <c r="AP239" s="31">
        <v>0</v>
      </c>
      <c r="AQ239" s="31">
        <v>0</v>
      </c>
      <c r="AR239" s="37">
        <f t="shared" si="430"/>
        <v>0</v>
      </c>
      <c r="AS239" s="31">
        <v>0</v>
      </c>
      <c r="AT239" s="31">
        <v>0</v>
      </c>
      <c r="AU239" s="31">
        <v>0</v>
      </c>
      <c r="AV239" s="41">
        <f t="shared" si="432"/>
        <v>0</v>
      </c>
      <c r="AW239" s="31">
        <v>0</v>
      </c>
      <c r="AX239" s="31">
        <v>0</v>
      </c>
      <c r="AY239" s="31">
        <v>0</v>
      </c>
      <c r="AZ239" s="37">
        <f t="shared" si="434"/>
        <v>0</v>
      </c>
      <c r="BA239" s="31">
        <v>0</v>
      </c>
      <c r="BB239" s="31">
        <v>0</v>
      </c>
      <c r="BC239" s="31">
        <v>0</v>
      </c>
      <c r="BD239" s="41">
        <f t="shared" si="436"/>
        <v>0</v>
      </c>
    </row>
    <row r="240" spans="1:56" ht="17.25" customHeight="1" outlineLevel="1" x14ac:dyDescent="0.2">
      <c r="A240" s="6" t="s">
        <v>47</v>
      </c>
      <c r="B240" s="94">
        <v>86</v>
      </c>
      <c r="C240" s="95" t="s">
        <v>53</v>
      </c>
      <c r="D240" s="65"/>
      <c r="E240" s="66">
        <v>0</v>
      </c>
      <c r="F240" s="66">
        <v>0</v>
      </c>
      <c r="G240" s="66">
        <v>0</v>
      </c>
      <c r="H240" s="111">
        <f t="shared" si="407"/>
        <v>0</v>
      </c>
      <c r="I240" s="66">
        <v>0</v>
      </c>
      <c r="J240" s="66">
        <v>0</v>
      </c>
      <c r="K240" s="66">
        <v>0</v>
      </c>
      <c r="L240" s="66">
        <f t="shared" si="437"/>
        <v>0</v>
      </c>
      <c r="M240" s="66">
        <v>0</v>
      </c>
      <c r="N240" s="66">
        <v>0</v>
      </c>
      <c r="O240" s="66">
        <v>0</v>
      </c>
      <c r="P240" s="67">
        <f t="shared" si="439"/>
        <v>0</v>
      </c>
      <c r="Q240" s="66">
        <v>0</v>
      </c>
      <c r="R240" s="66">
        <v>0</v>
      </c>
      <c r="S240" s="66">
        <v>0</v>
      </c>
      <c r="T240" s="66">
        <f t="shared" si="371"/>
        <v>0</v>
      </c>
      <c r="U240" s="66">
        <v>0</v>
      </c>
      <c r="V240" s="66">
        <v>0</v>
      </c>
      <c r="W240" s="66">
        <v>0</v>
      </c>
      <c r="X240" s="112">
        <f t="shared" si="372"/>
        <v>0</v>
      </c>
      <c r="Y240" s="66">
        <v>0</v>
      </c>
      <c r="Z240" s="66">
        <v>0</v>
      </c>
      <c r="AA240" s="66">
        <v>0</v>
      </c>
      <c r="AB240" s="66">
        <f t="shared" si="422"/>
        <v>0</v>
      </c>
      <c r="AC240" s="66">
        <v>0</v>
      </c>
      <c r="AD240" s="66">
        <v>0</v>
      </c>
      <c r="AE240" s="66">
        <v>0</v>
      </c>
      <c r="AF240" s="112">
        <f t="shared" si="424"/>
        <v>0</v>
      </c>
      <c r="AG240" s="66">
        <v>0</v>
      </c>
      <c r="AH240" s="66">
        <v>0</v>
      </c>
      <c r="AI240" s="66">
        <v>0</v>
      </c>
      <c r="AJ240" s="66">
        <f t="shared" si="426"/>
        <v>0</v>
      </c>
      <c r="AK240" s="66">
        <v>0</v>
      </c>
      <c r="AL240" s="66">
        <v>0</v>
      </c>
      <c r="AM240" s="66">
        <v>0</v>
      </c>
      <c r="AN240" s="112">
        <f t="shared" si="428"/>
        <v>0</v>
      </c>
      <c r="AO240" s="66">
        <v>0</v>
      </c>
      <c r="AP240" s="66">
        <v>0</v>
      </c>
      <c r="AQ240" s="66">
        <v>0</v>
      </c>
      <c r="AR240" s="66">
        <f t="shared" si="430"/>
        <v>0</v>
      </c>
      <c r="AS240" s="66">
        <v>0</v>
      </c>
      <c r="AT240" s="66">
        <v>0</v>
      </c>
      <c r="AU240" s="66">
        <v>0</v>
      </c>
      <c r="AV240" s="112">
        <f t="shared" si="432"/>
        <v>0</v>
      </c>
      <c r="AW240" s="66">
        <v>0</v>
      </c>
      <c r="AX240" s="66">
        <v>0</v>
      </c>
      <c r="AY240" s="66">
        <v>0</v>
      </c>
      <c r="AZ240" s="66">
        <f t="shared" si="434"/>
        <v>0</v>
      </c>
      <c r="BA240" s="66">
        <v>0</v>
      </c>
      <c r="BB240" s="66">
        <v>0</v>
      </c>
      <c r="BC240" s="66">
        <v>0</v>
      </c>
      <c r="BD240" s="112">
        <f t="shared" si="436"/>
        <v>0</v>
      </c>
    </row>
    <row r="241" spans="1:56" ht="17.25" customHeight="1" x14ac:dyDescent="0.2">
      <c r="A241" s="6"/>
      <c r="B241" s="96" t="s">
        <v>52</v>
      </c>
      <c r="C241" s="331" t="s">
        <v>115</v>
      </c>
      <c r="D241" s="331"/>
      <c r="E241" s="97">
        <f>SUM(E242:E250)</f>
        <v>0</v>
      </c>
      <c r="F241" s="97">
        <f>SUM(F242:F250)</f>
        <v>314384</v>
      </c>
      <c r="G241" s="97">
        <f>SUM(G242:G250)</f>
        <v>0</v>
      </c>
      <c r="H241" s="249">
        <f t="shared" si="407"/>
        <v>314384</v>
      </c>
      <c r="I241" s="97">
        <f>SUM(I242:I250)</f>
        <v>0</v>
      </c>
      <c r="J241" s="97">
        <f>SUM(J242:J250)</f>
        <v>0</v>
      </c>
      <c r="K241" s="97">
        <f>SUM(K242:K250)</f>
        <v>0</v>
      </c>
      <c r="L241" s="97">
        <f t="shared" si="437"/>
        <v>0</v>
      </c>
      <c r="M241" s="26">
        <f t="shared" ref="M241:O245" si="519">+I241+E241</f>
        <v>0</v>
      </c>
      <c r="N241" s="26">
        <f t="shared" si="519"/>
        <v>314384</v>
      </c>
      <c r="O241" s="26">
        <f t="shared" si="519"/>
        <v>0</v>
      </c>
      <c r="P241" s="97">
        <f t="shared" si="439"/>
        <v>314384</v>
      </c>
      <c r="Q241" s="97">
        <f>SUM(Q242:Q250)</f>
        <v>0</v>
      </c>
      <c r="R241" s="97">
        <f>SUM(R242:R250)</f>
        <v>0</v>
      </c>
      <c r="S241" s="97">
        <f>SUM(S242:S250)</f>
        <v>0</v>
      </c>
      <c r="T241" s="97">
        <f t="shared" si="371"/>
        <v>0</v>
      </c>
      <c r="U241" s="26">
        <f t="shared" ref="U241:U245" si="520">+Q241+M241</f>
        <v>0</v>
      </c>
      <c r="V241" s="26">
        <f t="shared" ref="V241:V245" si="521">+R241+N241</f>
        <v>314384</v>
      </c>
      <c r="W241" s="26">
        <f t="shared" ref="W241:W245" si="522">+S241+O241</f>
        <v>0</v>
      </c>
      <c r="X241" s="249">
        <f t="shared" si="372"/>
        <v>314384</v>
      </c>
      <c r="Y241" s="97">
        <f>SUM(Y242:Y250)</f>
        <v>0</v>
      </c>
      <c r="Z241" s="97">
        <f>SUM(Z242:Z250)</f>
        <v>-2787</v>
      </c>
      <c r="AA241" s="97">
        <f>SUM(AA242:AA250)</f>
        <v>0</v>
      </c>
      <c r="AB241" s="97">
        <f t="shared" si="422"/>
        <v>-2787</v>
      </c>
      <c r="AC241" s="26">
        <f t="shared" ref="AC241:AC245" si="523">+Y241+U241</f>
        <v>0</v>
      </c>
      <c r="AD241" s="26">
        <f t="shared" ref="AD241:AD245" si="524">+Z241+V241</f>
        <v>311597</v>
      </c>
      <c r="AE241" s="26">
        <f t="shared" ref="AE241:AE245" si="525">+AA241+W241</f>
        <v>0</v>
      </c>
      <c r="AF241" s="249">
        <f t="shared" si="424"/>
        <v>311597</v>
      </c>
      <c r="AG241" s="97">
        <f>SUM(AG242:AG250)</f>
        <v>0</v>
      </c>
      <c r="AH241" s="97">
        <f>SUM(AH242:AH250)</f>
        <v>-2332</v>
      </c>
      <c r="AI241" s="97">
        <f>SUM(AI242:AI250)</f>
        <v>0</v>
      </c>
      <c r="AJ241" s="97">
        <f t="shared" si="426"/>
        <v>-2332</v>
      </c>
      <c r="AK241" s="26">
        <f t="shared" ref="AK241:AK245" si="526">+AG241+AC241</f>
        <v>0</v>
      </c>
      <c r="AL241" s="26">
        <f t="shared" ref="AL241:AL245" si="527">+AH241+AD241</f>
        <v>309265</v>
      </c>
      <c r="AM241" s="26">
        <f t="shared" ref="AM241:AM245" si="528">+AI241+AE241</f>
        <v>0</v>
      </c>
      <c r="AN241" s="249">
        <f t="shared" si="428"/>
        <v>309265</v>
      </c>
      <c r="AO241" s="97">
        <f>SUM(AO242:AO250)</f>
        <v>0</v>
      </c>
      <c r="AP241" s="97">
        <f>SUM(AP242:AP250)</f>
        <v>3262</v>
      </c>
      <c r="AQ241" s="97">
        <f>SUM(AQ242:AQ250)</f>
        <v>0</v>
      </c>
      <c r="AR241" s="97">
        <f t="shared" si="430"/>
        <v>3262</v>
      </c>
      <c r="AS241" s="26">
        <f t="shared" ref="AS241:AS245" si="529">+AO241+AK241</f>
        <v>0</v>
      </c>
      <c r="AT241" s="26">
        <f t="shared" ref="AT241:AT245" si="530">+AP241+AL241</f>
        <v>312527</v>
      </c>
      <c r="AU241" s="26">
        <f t="shared" ref="AU241:AU245" si="531">+AQ241+AM241</f>
        <v>0</v>
      </c>
      <c r="AV241" s="249">
        <f t="shared" si="432"/>
        <v>312527</v>
      </c>
      <c r="AW241" s="97">
        <f>SUM(AW242:AW250)</f>
        <v>0</v>
      </c>
      <c r="AX241" s="97">
        <f>SUM(AX242:AX250)</f>
        <v>892</v>
      </c>
      <c r="AY241" s="97">
        <f>SUM(AY242:AY250)</f>
        <v>0</v>
      </c>
      <c r="AZ241" s="97">
        <f t="shared" si="434"/>
        <v>892</v>
      </c>
      <c r="BA241" s="26">
        <f t="shared" ref="BA241:BA245" si="532">+AW241+AS241</f>
        <v>0</v>
      </c>
      <c r="BB241" s="26">
        <f t="shared" ref="BB241:BB245" si="533">+AX241+AT241</f>
        <v>313419</v>
      </c>
      <c r="BC241" s="26">
        <f t="shared" ref="BC241:BC245" si="534">+AY241+AU241</f>
        <v>0</v>
      </c>
      <c r="BD241" s="249">
        <f t="shared" si="436"/>
        <v>313419</v>
      </c>
    </row>
    <row r="242" spans="1:56" ht="17.25" customHeight="1" x14ac:dyDescent="0.2">
      <c r="A242" s="6"/>
      <c r="B242" s="28"/>
      <c r="C242" s="59">
        <v>1</v>
      </c>
      <c r="D242" s="60" t="s">
        <v>11</v>
      </c>
      <c r="E242" s="31">
        <v>0</v>
      </c>
      <c r="F242" s="31">
        <v>0</v>
      </c>
      <c r="G242" s="31">
        <v>0</v>
      </c>
      <c r="H242" s="135">
        <f t="shared" si="407"/>
        <v>0</v>
      </c>
      <c r="I242" s="31"/>
      <c r="J242" s="31"/>
      <c r="K242" s="31"/>
      <c r="L242" s="31">
        <f t="shared" si="437"/>
        <v>0</v>
      </c>
      <c r="M242" s="31">
        <f t="shared" si="519"/>
        <v>0</v>
      </c>
      <c r="N242" s="31">
        <f t="shared" si="519"/>
        <v>0</v>
      </c>
      <c r="O242" s="31">
        <f t="shared" si="519"/>
        <v>0</v>
      </c>
      <c r="P242" s="32">
        <f t="shared" si="439"/>
        <v>0</v>
      </c>
      <c r="Q242" s="31"/>
      <c r="R242" s="31"/>
      <c r="S242" s="31"/>
      <c r="T242" s="31">
        <f t="shared" si="371"/>
        <v>0</v>
      </c>
      <c r="U242" s="31">
        <f t="shared" si="520"/>
        <v>0</v>
      </c>
      <c r="V242" s="31">
        <f t="shared" si="521"/>
        <v>0</v>
      </c>
      <c r="W242" s="31">
        <f t="shared" si="522"/>
        <v>0</v>
      </c>
      <c r="X242" s="103">
        <f t="shared" si="372"/>
        <v>0</v>
      </c>
      <c r="Y242" s="31"/>
      <c r="Z242" s="31">
        <v>68</v>
      </c>
      <c r="AA242" s="31"/>
      <c r="AB242" s="31">
        <f t="shared" si="422"/>
        <v>68</v>
      </c>
      <c r="AC242" s="31">
        <f t="shared" si="523"/>
        <v>0</v>
      </c>
      <c r="AD242" s="31">
        <f t="shared" si="524"/>
        <v>68</v>
      </c>
      <c r="AE242" s="31">
        <f t="shared" si="525"/>
        <v>0</v>
      </c>
      <c r="AF242" s="103">
        <f t="shared" si="424"/>
        <v>68</v>
      </c>
      <c r="AG242" s="31"/>
      <c r="AH242" s="31"/>
      <c r="AI242" s="31"/>
      <c r="AJ242" s="31">
        <f t="shared" si="426"/>
        <v>0</v>
      </c>
      <c r="AK242" s="31">
        <f t="shared" si="526"/>
        <v>0</v>
      </c>
      <c r="AL242" s="31">
        <f t="shared" si="527"/>
        <v>68</v>
      </c>
      <c r="AM242" s="31">
        <f t="shared" si="528"/>
        <v>0</v>
      </c>
      <c r="AN242" s="103">
        <f t="shared" si="428"/>
        <v>68</v>
      </c>
      <c r="AO242" s="31">
        <v>0</v>
      </c>
      <c r="AP242" s="31">
        <v>0</v>
      </c>
      <c r="AQ242" s="31">
        <v>0</v>
      </c>
      <c r="AR242" s="31">
        <f t="shared" si="430"/>
        <v>0</v>
      </c>
      <c r="AS242" s="31">
        <f t="shared" si="529"/>
        <v>0</v>
      </c>
      <c r="AT242" s="31">
        <f t="shared" si="530"/>
        <v>68</v>
      </c>
      <c r="AU242" s="31">
        <f t="shared" si="531"/>
        <v>0</v>
      </c>
      <c r="AV242" s="103">
        <f t="shared" si="432"/>
        <v>68</v>
      </c>
      <c r="AW242" s="31">
        <v>0</v>
      </c>
      <c r="AX242" s="31">
        <v>0</v>
      </c>
      <c r="AY242" s="31">
        <v>0</v>
      </c>
      <c r="AZ242" s="31">
        <f t="shared" si="434"/>
        <v>0</v>
      </c>
      <c r="BA242" s="31">
        <f t="shared" si="532"/>
        <v>0</v>
      </c>
      <c r="BB242" s="31">
        <f t="shared" si="533"/>
        <v>68</v>
      </c>
      <c r="BC242" s="31">
        <f t="shared" si="534"/>
        <v>0</v>
      </c>
      <c r="BD242" s="103">
        <f t="shared" si="436"/>
        <v>68</v>
      </c>
    </row>
    <row r="243" spans="1:56" ht="30" x14ac:dyDescent="0.2">
      <c r="A243" s="6"/>
      <c r="B243" s="34"/>
      <c r="C243" s="35">
        <v>2</v>
      </c>
      <c r="D243" s="36" t="s">
        <v>12</v>
      </c>
      <c r="E243" s="31">
        <v>0</v>
      </c>
      <c r="F243" s="31">
        <v>0</v>
      </c>
      <c r="G243" s="31">
        <v>0</v>
      </c>
      <c r="H243" s="41">
        <f t="shared" si="407"/>
        <v>0</v>
      </c>
      <c r="I243" s="31"/>
      <c r="J243" s="31"/>
      <c r="K243" s="31"/>
      <c r="L243" s="37">
        <f t="shared" si="437"/>
        <v>0</v>
      </c>
      <c r="M243" s="31">
        <f t="shared" si="519"/>
        <v>0</v>
      </c>
      <c r="N243" s="31">
        <f t="shared" si="519"/>
        <v>0</v>
      </c>
      <c r="O243" s="31">
        <f t="shared" si="519"/>
        <v>0</v>
      </c>
      <c r="P243" s="38">
        <f t="shared" si="439"/>
        <v>0</v>
      </c>
      <c r="Q243" s="31"/>
      <c r="R243" s="31"/>
      <c r="S243" s="31"/>
      <c r="T243" s="37">
        <f t="shared" si="371"/>
        <v>0</v>
      </c>
      <c r="U243" s="31">
        <f t="shared" si="520"/>
        <v>0</v>
      </c>
      <c r="V243" s="31">
        <f t="shared" si="521"/>
        <v>0</v>
      </c>
      <c r="W243" s="31">
        <f t="shared" si="522"/>
        <v>0</v>
      </c>
      <c r="X243" s="42">
        <f t="shared" si="372"/>
        <v>0</v>
      </c>
      <c r="Y243" s="31"/>
      <c r="Z243" s="31">
        <v>24</v>
      </c>
      <c r="AA243" s="31"/>
      <c r="AB243" s="37">
        <f t="shared" si="422"/>
        <v>24</v>
      </c>
      <c r="AC243" s="31">
        <f t="shared" si="523"/>
        <v>0</v>
      </c>
      <c r="AD243" s="31">
        <f t="shared" si="524"/>
        <v>24</v>
      </c>
      <c r="AE243" s="31">
        <f t="shared" si="525"/>
        <v>0</v>
      </c>
      <c r="AF243" s="42">
        <f t="shared" si="424"/>
        <v>24</v>
      </c>
      <c r="AG243" s="31"/>
      <c r="AH243" s="31"/>
      <c r="AI243" s="31"/>
      <c r="AJ243" s="37">
        <f t="shared" si="426"/>
        <v>0</v>
      </c>
      <c r="AK243" s="31">
        <f t="shared" si="526"/>
        <v>0</v>
      </c>
      <c r="AL243" s="31">
        <f t="shared" si="527"/>
        <v>24</v>
      </c>
      <c r="AM243" s="31">
        <f t="shared" si="528"/>
        <v>0</v>
      </c>
      <c r="AN243" s="42">
        <f t="shared" si="428"/>
        <v>24</v>
      </c>
      <c r="AO243" s="31">
        <v>0</v>
      </c>
      <c r="AP243" s="31">
        <v>0</v>
      </c>
      <c r="AQ243" s="31">
        <v>0</v>
      </c>
      <c r="AR243" s="37">
        <f t="shared" si="430"/>
        <v>0</v>
      </c>
      <c r="AS243" s="31">
        <f t="shared" si="529"/>
        <v>0</v>
      </c>
      <c r="AT243" s="31">
        <f t="shared" si="530"/>
        <v>24</v>
      </c>
      <c r="AU243" s="31">
        <f t="shared" si="531"/>
        <v>0</v>
      </c>
      <c r="AV243" s="42">
        <f t="shared" si="432"/>
        <v>24</v>
      </c>
      <c r="AW243" s="31">
        <v>0</v>
      </c>
      <c r="AX243" s="31">
        <v>0</v>
      </c>
      <c r="AY243" s="31">
        <v>0</v>
      </c>
      <c r="AZ243" s="37">
        <f t="shared" si="434"/>
        <v>0</v>
      </c>
      <c r="BA243" s="31">
        <f t="shared" si="532"/>
        <v>0</v>
      </c>
      <c r="BB243" s="31">
        <f t="shared" si="533"/>
        <v>24</v>
      </c>
      <c r="BC243" s="31">
        <f t="shared" si="534"/>
        <v>0</v>
      </c>
      <c r="BD243" s="42">
        <f t="shared" si="436"/>
        <v>24</v>
      </c>
    </row>
    <row r="244" spans="1:56" ht="17.25" customHeight="1" x14ac:dyDescent="0.2">
      <c r="A244" s="6"/>
      <c r="B244" s="34"/>
      <c r="C244" s="39">
        <v>3</v>
      </c>
      <c r="D244" s="40" t="s">
        <v>13</v>
      </c>
      <c r="E244" s="31">
        <v>0</v>
      </c>
      <c r="F244" s="31">
        <v>66897</v>
      </c>
      <c r="G244" s="31">
        <v>0</v>
      </c>
      <c r="H244" s="41">
        <f t="shared" si="407"/>
        <v>66897</v>
      </c>
      <c r="I244" s="31"/>
      <c r="J244" s="31"/>
      <c r="K244" s="31"/>
      <c r="L244" s="37">
        <f t="shared" si="437"/>
        <v>0</v>
      </c>
      <c r="M244" s="31">
        <f t="shared" si="519"/>
        <v>0</v>
      </c>
      <c r="N244" s="31">
        <f t="shared" si="519"/>
        <v>66897</v>
      </c>
      <c r="O244" s="31">
        <f t="shared" si="519"/>
        <v>0</v>
      </c>
      <c r="P244" s="38">
        <f t="shared" si="439"/>
        <v>66897</v>
      </c>
      <c r="Q244" s="31"/>
      <c r="R244" s="31">
        <v>0</v>
      </c>
      <c r="S244" s="31"/>
      <c r="T244" s="37">
        <f t="shared" si="371"/>
        <v>0</v>
      </c>
      <c r="U244" s="31">
        <f t="shared" si="520"/>
        <v>0</v>
      </c>
      <c r="V244" s="31">
        <f t="shared" si="521"/>
        <v>66897</v>
      </c>
      <c r="W244" s="31">
        <f t="shared" si="522"/>
        <v>0</v>
      </c>
      <c r="X244" s="42">
        <f t="shared" si="372"/>
        <v>66897</v>
      </c>
      <c r="Y244" s="31"/>
      <c r="Z244" s="31">
        <f>-1960-529-68-24-298-1502</f>
        <v>-4381</v>
      </c>
      <c r="AA244" s="31"/>
      <c r="AB244" s="37">
        <f t="shared" si="422"/>
        <v>-4381</v>
      </c>
      <c r="AC244" s="31">
        <f t="shared" si="523"/>
        <v>0</v>
      </c>
      <c r="AD244" s="31">
        <f t="shared" si="524"/>
        <v>62516</v>
      </c>
      <c r="AE244" s="31">
        <f t="shared" si="525"/>
        <v>0</v>
      </c>
      <c r="AF244" s="42">
        <f t="shared" si="424"/>
        <v>62516</v>
      </c>
      <c r="AG244" s="31"/>
      <c r="AH244" s="31">
        <v>-2332</v>
      </c>
      <c r="AI244" s="31"/>
      <c r="AJ244" s="37">
        <f t="shared" si="426"/>
        <v>-2332</v>
      </c>
      <c r="AK244" s="31">
        <f t="shared" si="526"/>
        <v>0</v>
      </c>
      <c r="AL244" s="31">
        <f t="shared" si="527"/>
        <v>60184</v>
      </c>
      <c r="AM244" s="31">
        <f t="shared" si="528"/>
        <v>0</v>
      </c>
      <c r="AN244" s="42">
        <f t="shared" si="428"/>
        <v>60184</v>
      </c>
      <c r="AO244" s="31">
        <v>0</v>
      </c>
      <c r="AP244" s="31">
        <v>-27325</v>
      </c>
      <c r="AQ244" s="31">
        <v>0</v>
      </c>
      <c r="AR244" s="37">
        <f t="shared" si="430"/>
        <v>-27325</v>
      </c>
      <c r="AS244" s="31">
        <f t="shared" si="529"/>
        <v>0</v>
      </c>
      <c r="AT244" s="31">
        <f t="shared" si="530"/>
        <v>32859</v>
      </c>
      <c r="AU244" s="31">
        <f t="shared" si="531"/>
        <v>0</v>
      </c>
      <c r="AV244" s="42">
        <f t="shared" si="432"/>
        <v>32859</v>
      </c>
      <c r="AW244" s="31">
        <v>0</v>
      </c>
      <c r="AX244" s="31">
        <v>0</v>
      </c>
      <c r="AY244" s="31">
        <v>0</v>
      </c>
      <c r="AZ244" s="37">
        <f t="shared" si="434"/>
        <v>0</v>
      </c>
      <c r="BA244" s="31">
        <f t="shared" si="532"/>
        <v>0</v>
      </c>
      <c r="BB244" s="31">
        <f t="shared" si="533"/>
        <v>32859</v>
      </c>
      <c r="BC244" s="31">
        <f t="shared" si="534"/>
        <v>0</v>
      </c>
      <c r="BD244" s="42">
        <f t="shared" si="436"/>
        <v>32859</v>
      </c>
    </row>
    <row r="245" spans="1:56" ht="17.25" customHeight="1" x14ac:dyDescent="0.2">
      <c r="A245" s="6"/>
      <c r="B245" s="34"/>
      <c r="C245" s="39">
        <v>4</v>
      </c>
      <c r="D245" s="40" t="s">
        <v>14</v>
      </c>
      <c r="E245" s="31">
        <v>0</v>
      </c>
      <c r="F245" s="31">
        <v>0</v>
      </c>
      <c r="G245" s="31">
        <v>0</v>
      </c>
      <c r="H245" s="41">
        <f t="shared" si="407"/>
        <v>0</v>
      </c>
      <c r="I245" s="31"/>
      <c r="J245" s="31"/>
      <c r="K245" s="31"/>
      <c r="L245" s="37">
        <f t="shared" si="437"/>
        <v>0</v>
      </c>
      <c r="M245" s="31">
        <f t="shared" si="519"/>
        <v>0</v>
      </c>
      <c r="N245" s="31">
        <f t="shared" si="519"/>
        <v>0</v>
      </c>
      <c r="O245" s="31">
        <f t="shared" si="519"/>
        <v>0</v>
      </c>
      <c r="P245" s="38">
        <f t="shared" si="439"/>
        <v>0</v>
      </c>
      <c r="Q245" s="31"/>
      <c r="R245" s="31"/>
      <c r="S245" s="31"/>
      <c r="T245" s="37">
        <f t="shared" si="371"/>
        <v>0</v>
      </c>
      <c r="U245" s="31">
        <f t="shared" si="520"/>
        <v>0</v>
      </c>
      <c r="V245" s="31">
        <f t="shared" si="521"/>
        <v>0</v>
      </c>
      <c r="W245" s="31">
        <f t="shared" si="522"/>
        <v>0</v>
      </c>
      <c r="X245" s="42">
        <f t="shared" si="372"/>
        <v>0</v>
      </c>
      <c r="Y245" s="31"/>
      <c r="Z245" s="31"/>
      <c r="AA245" s="31"/>
      <c r="AB245" s="37">
        <f t="shared" si="422"/>
        <v>0</v>
      </c>
      <c r="AC245" s="31">
        <f t="shared" si="523"/>
        <v>0</v>
      </c>
      <c r="AD245" s="31">
        <f t="shared" si="524"/>
        <v>0</v>
      </c>
      <c r="AE245" s="31">
        <f t="shared" si="525"/>
        <v>0</v>
      </c>
      <c r="AF245" s="42">
        <f t="shared" si="424"/>
        <v>0</v>
      </c>
      <c r="AG245" s="31"/>
      <c r="AH245" s="31"/>
      <c r="AI245" s="31"/>
      <c r="AJ245" s="37">
        <f t="shared" si="426"/>
        <v>0</v>
      </c>
      <c r="AK245" s="31">
        <f t="shared" si="526"/>
        <v>0</v>
      </c>
      <c r="AL245" s="31">
        <f t="shared" si="527"/>
        <v>0</v>
      </c>
      <c r="AM245" s="31">
        <f t="shared" si="528"/>
        <v>0</v>
      </c>
      <c r="AN245" s="42">
        <f t="shared" si="428"/>
        <v>0</v>
      </c>
      <c r="AO245" s="31">
        <v>0</v>
      </c>
      <c r="AP245" s="31">
        <v>0</v>
      </c>
      <c r="AQ245" s="31">
        <v>0</v>
      </c>
      <c r="AR245" s="37">
        <f t="shared" si="430"/>
        <v>0</v>
      </c>
      <c r="AS245" s="31">
        <f t="shared" si="529"/>
        <v>0</v>
      </c>
      <c r="AT245" s="31">
        <f t="shared" si="530"/>
        <v>0</v>
      </c>
      <c r="AU245" s="31">
        <f t="shared" si="531"/>
        <v>0</v>
      </c>
      <c r="AV245" s="42">
        <f t="shared" si="432"/>
        <v>0</v>
      </c>
      <c r="AW245" s="31">
        <v>0</v>
      </c>
      <c r="AX245" s="31">
        <v>0</v>
      </c>
      <c r="AY245" s="31">
        <v>0</v>
      </c>
      <c r="AZ245" s="37">
        <f t="shared" si="434"/>
        <v>0</v>
      </c>
      <c r="BA245" s="31">
        <f t="shared" si="532"/>
        <v>0</v>
      </c>
      <c r="BB245" s="31">
        <f t="shared" si="533"/>
        <v>0</v>
      </c>
      <c r="BC245" s="31">
        <f t="shared" si="534"/>
        <v>0</v>
      </c>
      <c r="BD245" s="42">
        <f t="shared" si="436"/>
        <v>0</v>
      </c>
    </row>
    <row r="246" spans="1:56" ht="17.25" customHeight="1" x14ac:dyDescent="0.2">
      <c r="A246" s="6">
        <v>8</v>
      </c>
      <c r="B246" s="34"/>
      <c r="C246" s="39">
        <v>5</v>
      </c>
      <c r="D246" s="40" t="s">
        <v>15</v>
      </c>
      <c r="E246" s="31">
        <v>0</v>
      </c>
      <c r="F246" s="31">
        <v>0</v>
      </c>
      <c r="G246" s="31">
        <v>0</v>
      </c>
      <c r="H246" s="41">
        <f t="shared" si="407"/>
        <v>0</v>
      </c>
      <c r="I246" s="31">
        <v>0</v>
      </c>
      <c r="J246" s="31">
        <v>0</v>
      </c>
      <c r="K246" s="31">
        <v>0</v>
      </c>
      <c r="L246" s="41">
        <f t="shared" si="437"/>
        <v>0</v>
      </c>
      <c r="M246" s="31">
        <v>0</v>
      </c>
      <c r="N246" s="31">
        <v>0</v>
      </c>
      <c r="O246" s="31">
        <v>0</v>
      </c>
      <c r="P246" s="41">
        <f t="shared" si="439"/>
        <v>0</v>
      </c>
      <c r="Q246" s="31">
        <v>0</v>
      </c>
      <c r="R246" s="31">
        <v>0</v>
      </c>
      <c r="S246" s="31">
        <v>0</v>
      </c>
      <c r="T246" s="41">
        <f t="shared" si="371"/>
        <v>0</v>
      </c>
      <c r="U246" s="31">
        <v>0</v>
      </c>
      <c r="V246" s="31">
        <v>0</v>
      </c>
      <c r="W246" s="31">
        <v>0</v>
      </c>
      <c r="X246" s="41">
        <f t="shared" si="372"/>
        <v>0</v>
      </c>
      <c r="Y246" s="31">
        <v>0</v>
      </c>
      <c r="Z246" s="31">
        <v>0</v>
      </c>
      <c r="AA246" s="31">
        <v>0</v>
      </c>
      <c r="AB246" s="41">
        <f t="shared" si="422"/>
        <v>0</v>
      </c>
      <c r="AC246" s="31">
        <v>0</v>
      </c>
      <c r="AD246" s="31">
        <v>0</v>
      </c>
      <c r="AE246" s="31">
        <v>0</v>
      </c>
      <c r="AF246" s="41">
        <f t="shared" si="424"/>
        <v>0</v>
      </c>
      <c r="AG246" s="31">
        <v>0</v>
      </c>
      <c r="AH246" s="31">
        <v>0</v>
      </c>
      <c r="AI246" s="31">
        <v>0</v>
      </c>
      <c r="AJ246" s="41">
        <f t="shared" si="426"/>
        <v>0</v>
      </c>
      <c r="AK246" s="31">
        <v>0</v>
      </c>
      <c r="AL246" s="31">
        <v>0</v>
      </c>
      <c r="AM246" s="31">
        <v>0</v>
      </c>
      <c r="AN246" s="41">
        <f t="shared" si="428"/>
        <v>0</v>
      </c>
      <c r="AO246" s="31">
        <v>0</v>
      </c>
      <c r="AP246" s="31">
        <v>0</v>
      </c>
      <c r="AQ246" s="31">
        <v>0</v>
      </c>
      <c r="AR246" s="41">
        <f t="shared" si="430"/>
        <v>0</v>
      </c>
      <c r="AS246" s="31">
        <v>0</v>
      </c>
      <c r="AT246" s="31">
        <v>0</v>
      </c>
      <c r="AU246" s="31">
        <v>0</v>
      </c>
      <c r="AV246" s="41">
        <f t="shared" si="432"/>
        <v>0</v>
      </c>
      <c r="AW246" s="31">
        <v>0</v>
      </c>
      <c r="AX246" s="31">
        <v>27325</v>
      </c>
      <c r="AY246" s="31">
        <v>0</v>
      </c>
      <c r="AZ246" s="41">
        <f t="shared" si="434"/>
        <v>27325</v>
      </c>
      <c r="BA246" s="31">
        <v>0</v>
      </c>
      <c r="BB246" s="31">
        <v>27325</v>
      </c>
      <c r="BC246" s="31">
        <v>0</v>
      </c>
      <c r="BD246" s="41">
        <f t="shared" si="436"/>
        <v>27325</v>
      </c>
    </row>
    <row r="247" spans="1:56" ht="17.25" customHeight="1" x14ac:dyDescent="0.2">
      <c r="A247" s="6" t="s">
        <v>97</v>
      </c>
      <c r="B247" s="28"/>
      <c r="C247" s="29">
        <v>6</v>
      </c>
      <c r="D247" s="30" t="s">
        <v>17</v>
      </c>
      <c r="E247" s="31">
        <v>0</v>
      </c>
      <c r="F247" s="31">
        <v>4653</v>
      </c>
      <c r="G247" s="31">
        <v>0</v>
      </c>
      <c r="H247" s="102">
        <f t="shared" si="407"/>
        <v>4653</v>
      </c>
      <c r="I247" s="31">
        <v>0</v>
      </c>
      <c r="J247" s="31">
        <v>0</v>
      </c>
      <c r="K247" s="31">
        <v>0</v>
      </c>
      <c r="L247" s="31">
        <f t="shared" si="437"/>
        <v>0</v>
      </c>
      <c r="M247" s="31">
        <v>0</v>
      </c>
      <c r="N247" s="31">
        <v>4653</v>
      </c>
      <c r="O247" s="31">
        <v>0</v>
      </c>
      <c r="P247" s="31">
        <f t="shared" si="439"/>
        <v>4653</v>
      </c>
      <c r="Q247" s="31">
        <v>0</v>
      </c>
      <c r="R247" s="31">
        <v>0</v>
      </c>
      <c r="S247" s="31">
        <v>0</v>
      </c>
      <c r="T247" s="31">
        <f t="shared" si="371"/>
        <v>0</v>
      </c>
      <c r="U247" s="31">
        <v>0</v>
      </c>
      <c r="V247" s="31">
        <v>4653</v>
      </c>
      <c r="W247" s="31">
        <v>0</v>
      </c>
      <c r="X247" s="102">
        <f t="shared" si="372"/>
        <v>4653</v>
      </c>
      <c r="Y247" s="31">
        <v>0</v>
      </c>
      <c r="Z247" s="31">
        <v>0</v>
      </c>
      <c r="AA247" s="31">
        <v>0</v>
      </c>
      <c r="AB247" s="31">
        <f t="shared" si="422"/>
        <v>0</v>
      </c>
      <c r="AC247" s="31">
        <v>0</v>
      </c>
      <c r="AD247" s="31">
        <v>4653</v>
      </c>
      <c r="AE247" s="31">
        <v>0</v>
      </c>
      <c r="AF247" s="102">
        <f t="shared" si="424"/>
        <v>4653</v>
      </c>
      <c r="AG247" s="31">
        <v>0</v>
      </c>
      <c r="AH247" s="31">
        <v>0</v>
      </c>
      <c r="AI247" s="31">
        <v>0</v>
      </c>
      <c r="AJ247" s="31">
        <f t="shared" si="426"/>
        <v>0</v>
      </c>
      <c r="AK247" s="31">
        <v>0</v>
      </c>
      <c r="AL247" s="31">
        <v>4653</v>
      </c>
      <c r="AM247" s="31">
        <v>0</v>
      </c>
      <c r="AN247" s="102">
        <f t="shared" si="428"/>
        <v>4653</v>
      </c>
      <c r="AO247" s="31">
        <v>0</v>
      </c>
      <c r="AP247" s="31">
        <v>0</v>
      </c>
      <c r="AQ247" s="31">
        <v>0</v>
      </c>
      <c r="AR247" s="31">
        <f t="shared" si="430"/>
        <v>0</v>
      </c>
      <c r="AS247" s="31">
        <v>0</v>
      </c>
      <c r="AT247" s="31">
        <v>4653</v>
      </c>
      <c r="AU247" s="31">
        <v>0</v>
      </c>
      <c r="AV247" s="102">
        <f t="shared" si="432"/>
        <v>4653</v>
      </c>
      <c r="AW247" s="31">
        <v>0</v>
      </c>
      <c r="AX247" s="31">
        <v>0</v>
      </c>
      <c r="AY247" s="31">
        <v>0</v>
      </c>
      <c r="AZ247" s="31">
        <f t="shared" si="434"/>
        <v>0</v>
      </c>
      <c r="BA247" s="31">
        <v>0</v>
      </c>
      <c r="BB247" s="31">
        <v>4653</v>
      </c>
      <c r="BC247" s="31">
        <v>0</v>
      </c>
      <c r="BD247" s="102">
        <f t="shared" si="436"/>
        <v>4653</v>
      </c>
    </row>
    <row r="248" spans="1:56" ht="17.25" customHeight="1" x14ac:dyDescent="0.2">
      <c r="A248" s="6" t="s">
        <v>98</v>
      </c>
      <c r="B248" s="34"/>
      <c r="C248" s="39">
        <v>7</v>
      </c>
      <c r="D248" s="40" t="s">
        <v>19</v>
      </c>
      <c r="E248" s="37">
        <v>0</v>
      </c>
      <c r="F248" s="37">
        <v>0</v>
      </c>
      <c r="G248" s="37">
        <v>0</v>
      </c>
      <c r="H248" s="41">
        <f t="shared" si="407"/>
        <v>0</v>
      </c>
      <c r="I248" s="37">
        <v>0</v>
      </c>
      <c r="J248" s="37">
        <v>0</v>
      </c>
      <c r="K248" s="37">
        <v>0</v>
      </c>
      <c r="L248" s="37">
        <f t="shared" si="437"/>
        <v>0</v>
      </c>
      <c r="M248" s="37">
        <v>0</v>
      </c>
      <c r="N248" s="37">
        <v>0</v>
      </c>
      <c r="O248" s="37">
        <v>0</v>
      </c>
      <c r="P248" s="37">
        <f t="shared" si="439"/>
        <v>0</v>
      </c>
      <c r="Q248" s="37">
        <v>0</v>
      </c>
      <c r="R248" s="37">
        <v>0</v>
      </c>
      <c r="S248" s="37">
        <v>0</v>
      </c>
      <c r="T248" s="37">
        <f t="shared" si="371"/>
        <v>0</v>
      </c>
      <c r="U248" s="37">
        <v>0</v>
      </c>
      <c r="V248" s="37">
        <v>0</v>
      </c>
      <c r="W248" s="37">
        <v>0</v>
      </c>
      <c r="X248" s="41">
        <f t="shared" si="372"/>
        <v>0</v>
      </c>
      <c r="Y248" s="37">
        <v>0</v>
      </c>
      <c r="Z248" s="37">
        <v>0</v>
      </c>
      <c r="AA248" s="37">
        <v>0</v>
      </c>
      <c r="AB248" s="37">
        <f t="shared" si="422"/>
        <v>0</v>
      </c>
      <c r="AC248" s="37">
        <v>0</v>
      </c>
      <c r="AD248" s="37">
        <v>0</v>
      </c>
      <c r="AE248" s="37">
        <v>0</v>
      </c>
      <c r="AF248" s="41">
        <f t="shared" si="424"/>
        <v>0</v>
      </c>
      <c r="AG248" s="37">
        <v>0</v>
      </c>
      <c r="AH248" s="37">
        <v>0</v>
      </c>
      <c r="AI248" s="37">
        <v>0</v>
      </c>
      <c r="AJ248" s="37">
        <f t="shared" si="426"/>
        <v>0</v>
      </c>
      <c r="AK248" s="37">
        <v>0</v>
      </c>
      <c r="AL248" s="37">
        <v>0</v>
      </c>
      <c r="AM248" s="37">
        <v>0</v>
      </c>
      <c r="AN248" s="41">
        <f t="shared" si="428"/>
        <v>0</v>
      </c>
      <c r="AO248" s="37">
        <v>0</v>
      </c>
      <c r="AP248" s="37">
        <v>0</v>
      </c>
      <c r="AQ248" s="37">
        <v>0</v>
      </c>
      <c r="AR248" s="37">
        <f t="shared" si="430"/>
        <v>0</v>
      </c>
      <c r="AS248" s="37">
        <v>0</v>
      </c>
      <c r="AT248" s="37">
        <v>0</v>
      </c>
      <c r="AU248" s="37">
        <v>0</v>
      </c>
      <c r="AV248" s="41">
        <f t="shared" si="432"/>
        <v>0</v>
      </c>
      <c r="AW248" s="37">
        <v>0</v>
      </c>
      <c r="AX248" s="37">
        <v>0</v>
      </c>
      <c r="AY248" s="37">
        <v>0</v>
      </c>
      <c r="AZ248" s="37">
        <f t="shared" si="434"/>
        <v>0</v>
      </c>
      <c r="BA248" s="37">
        <v>0</v>
      </c>
      <c r="BB248" s="37">
        <v>0</v>
      </c>
      <c r="BC248" s="37">
        <v>0</v>
      </c>
      <c r="BD248" s="41">
        <f t="shared" si="436"/>
        <v>0</v>
      </c>
    </row>
    <row r="249" spans="1:56" ht="17.25" customHeight="1" x14ac:dyDescent="0.2">
      <c r="A249" s="6" t="s">
        <v>99</v>
      </c>
      <c r="B249" s="34"/>
      <c r="C249" s="39">
        <v>8</v>
      </c>
      <c r="D249" s="40" t="s">
        <v>20</v>
      </c>
      <c r="E249" s="31">
        <v>0</v>
      </c>
      <c r="F249" s="31">
        <v>242834</v>
      </c>
      <c r="G249" s="31">
        <v>0</v>
      </c>
      <c r="H249" s="41">
        <f t="shared" si="407"/>
        <v>242834</v>
      </c>
      <c r="I249" s="31">
        <v>0</v>
      </c>
      <c r="J249" s="31">
        <v>0</v>
      </c>
      <c r="K249" s="31">
        <v>0</v>
      </c>
      <c r="L249" s="37">
        <f t="shared" si="437"/>
        <v>0</v>
      </c>
      <c r="M249" s="31">
        <v>0</v>
      </c>
      <c r="N249" s="31">
        <v>242834</v>
      </c>
      <c r="O249" s="31">
        <v>0</v>
      </c>
      <c r="P249" s="37">
        <f t="shared" si="439"/>
        <v>242834</v>
      </c>
      <c r="Q249" s="31">
        <v>0</v>
      </c>
      <c r="R249" s="31">
        <v>0</v>
      </c>
      <c r="S249" s="31">
        <v>0</v>
      </c>
      <c r="T249" s="37">
        <f t="shared" si="371"/>
        <v>0</v>
      </c>
      <c r="U249" s="31">
        <v>0</v>
      </c>
      <c r="V249" s="31">
        <v>242834</v>
      </c>
      <c r="W249" s="31">
        <v>0</v>
      </c>
      <c r="X249" s="41">
        <f t="shared" si="372"/>
        <v>242834</v>
      </c>
      <c r="Y249" s="31">
        <v>0</v>
      </c>
      <c r="Z249" s="31">
        <v>1502</v>
      </c>
      <c r="AA249" s="31">
        <v>0</v>
      </c>
      <c r="AB249" s="37">
        <f t="shared" si="422"/>
        <v>1502</v>
      </c>
      <c r="AC249" s="31">
        <v>0</v>
      </c>
      <c r="AD249" s="31">
        <v>244336</v>
      </c>
      <c r="AE249" s="31">
        <v>0</v>
      </c>
      <c r="AF249" s="41">
        <f t="shared" si="424"/>
        <v>244336</v>
      </c>
      <c r="AG249" s="31">
        <v>0</v>
      </c>
      <c r="AH249" s="31">
        <v>0</v>
      </c>
      <c r="AI249" s="31">
        <v>0</v>
      </c>
      <c r="AJ249" s="37">
        <f t="shared" si="426"/>
        <v>0</v>
      </c>
      <c r="AK249" s="31">
        <v>0</v>
      </c>
      <c r="AL249" s="31">
        <v>244336</v>
      </c>
      <c r="AM249" s="31">
        <v>0</v>
      </c>
      <c r="AN249" s="41">
        <f t="shared" si="428"/>
        <v>244336</v>
      </c>
      <c r="AO249" s="31">
        <v>0</v>
      </c>
      <c r="AP249" s="31">
        <v>30587</v>
      </c>
      <c r="AQ249" s="31">
        <v>0</v>
      </c>
      <c r="AR249" s="37">
        <f t="shared" si="430"/>
        <v>30587</v>
      </c>
      <c r="AS249" s="31">
        <v>0</v>
      </c>
      <c r="AT249" s="31">
        <v>274923</v>
      </c>
      <c r="AU249" s="31">
        <v>0</v>
      </c>
      <c r="AV249" s="41">
        <f t="shared" si="432"/>
        <v>274923</v>
      </c>
      <c r="AW249" s="31">
        <v>0</v>
      </c>
      <c r="AX249" s="31">
        <v>-26433</v>
      </c>
      <c r="AY249" s="31">
        <v>0</v>
      </c>
      <c r="AZ249" s="37">
        <f t="shared" si="434"/>
        <v>-26433</v>
      </c>
      <c r="BA249" s="31">
        <v>0</v>
      </c>
      <c r="BB249" s="31">
        <v>248490</v>
      </c>
      <c r="BC249" s="31">
        <v>0</v>
      </c>
      <c r="BD249" s="41">
        <f t="shared" si="436"/>
        <v>248490</v>
      </c>
    </row>
    <row r="250" spans="1:56" ht="17.25" customHeight="1" x14ac:dyDescent="0.2">
      <c r="A250" s="6" t="s">
        <v>47</v>
      </c>
      <c r="B250" s="94">
        <v>86</v>
      </c>
      <c r="C250" s="95" t="s">
        <v>53</v>
      </c>
      <c r="D250" s="65"/>
      <c r="E250" s="66">
        <v>0</v>
      </c>
      <c r="F250" s="66">
        <v>0</v>
      </c>
      <c r="G250" s="66">
        <v>0</v>
      </c>
      <c r="H250" s="111">
        <f t="shared" si="407"/>
        <v>0</v>
      </c>
      <c r="I250" s="66">
        <v>0</v>
      </c>
      <c r="J250" s="66">
        <v>0</v>
      </c>
      <c r="K250" s="66">
        <v>0</v>
      </c>
      <c r="L250" s="66">
        <f t="shared" si="437"/>
        <v>0</v>
      </c>
      <c r="M250" s="66">
        <f t="shared" ref="M250" si="535">+I250+E250</f>
        <v>0</v>
      </c>
      <c r="N250" s="66">
        <f t="shared" ref="N250" si="536">+J250+F250</f>
        <v>0</v>
      </c>
      <c r="O250" s="66">
        <f t="shared" ref="O250" si="537">+K250+G250</f>
        <v>0</v>
      </c>
      <c r="P250" s="67">
        <f t="shared" ref="P250" si="538">+O250+N250+M250</f>
        <v>0</v>
      </c>
      <c r="Q250" s="66">
        <v>0</v>
      </c>
      <c r="R250" s="66">
        <v>0</v>
      </c>
      <c r="S250" s="66">
        <v>0</v>
      </c>
      <c r="T250" s="66">
        <f t="shared" si="371"/>
        <v>0</v>
      </c>
      <c r="U250" s="66">
        <f t="shared" ref="U250" si="539">+Q250+M250</f>
        <v>0</v>
      </c>
      <c r="V250" s="66">
        <f t="shared" ref="V250" si="540">+R250+N250</f>
        <v>0</v>
      </c>
      <c r="W250" s="66">
        <f t="shared" ref="W250" si="541">+S250+O250</f>
        <v>0</v>
      </c>
      <c r="X250" s="112">
        <f t="shared" ref="X250" si="542">+W250+V250+U250</f>
        <v>0</v>
      </c>
      <c r="Y250" s="66">
        <v>0</v>
      </c>
      <c r="Z250" s="66">
        <v>0</v>
      </c>
      <c r="AA250" s="66">
        <v>0</v>
      </c>
      <c r="AB250" s="66">
        <f t="shared" si="422"/>
        <v>0</v>
      </c>
      <c r="AC250" s="66">
        <f t="shared" ref="AC250:AC255" si="543">+Y250+U250</f>
        <v>0</v>
      </c>
      <c r="AD250" s="66">
        <f t="shared" ref="AD250:AD255" si="544">+Z250+V250</f>
        <v>0</v>
      </c>
      <c r="AE250" s="66">
        <f t="shared" ref="AE250:AE255" si="545">+AA250+W250</f>
        <v>0</v>
      </c>
      <c r="AF250" s="112">
        <f t="shared" si="424"/>
        <v>0</v>
      </c>
      <c r="AG250" s="66">
        <v>0</v>
      </c>
      <c r="AH250" s="66">
        <v>0</v>
      </c>
      <c r="AI250" s="66">
        <v>0</v>
      </c>
      <c r="AJ250" s="66">
        <f t="shared" si="426"/>
        <v>0</v>
      </c>
      <c r="AK250" s="66">
        <f t="shared" ref="AK250:AK255" si="546">+AG250+AC250</f>
        <v>0</v>
      </c>
      <c r="AL250" s="66">
        <f t="shared" ref="AL250:AL255" si="547">+AH250+AD250</f>
        <v>0</v>
      </c>
      <c r="AM250" s="66">
        <f t="shared" ref="AM250:AM255" si="548">+AI250+AE250</f>
        <v>0</v>
      </c>
      <c r="AN250" s="112">
        <f t="shared" si="428"/>
        <v>0</v>
      </c>
      <c r="AO250" s="66">
        <v>0</v>
      </c>
      <c r="AP250" s="66">
        <v>0</v>
      </c>
      <c r="AQ250" s="66">
        <v>0</v>
      </c>
      <c r="AR250" s="66">
        <f t="shared" si="430"/>
        <v>0</v>
      </c>
      <c r="AS250" s="66">
        <f t="shared" ref="AS250:AS255" si="549">+AO250+AK250</f>
        <v>0</v>
      </c>
      <c r="AT250" s="66">
        <f t="shared" ref="AT250:AT255" si="550">+AP250+AL250</f>
        <v>0</v>
      </c>
      <c r="AU250" s="66">
        <f t="shared" ref="AU250:AU255" si="551">+AQ250+AM250</f>
        <v>0</v>
      </c>
      <c r="AV250" s="112">
        <f t="shared" si="432"/>
        <v>0</v>
      </c>
      <c r="AW250" s="66">
        <v>0</v>
      </c>
      <c r="AX250" s="66">
        <v>0</v>
      </c>
      <c r="AY250" s="66">
        <v>0</v>
      </c>
      <c r="AZ250" s="66">
        <f t="shared" si="434"/>
        <v>0</v>
      </c>
      <c r="BA250" s="66">
        <f t="shared" ref="BA250:BA255" si="552">+AW250+AS250</f>
        <v>0</v>
      </c>
      <c r="BB250" s="66">
        <f t="shared" ref="BB250:BB255" si="553">+AX250+AT250</f>
        <v>0</v>
      </c>
      <c r="BC250" s="66">
        <f t="shared" ref="BC250:BC255" si="554">+AY250+AU250</f>
        <v>0</v>
      </c>
      <c r="BD250" s="112">
        <f t="shared" si="436"/>
        <v>0</v>
      </c>
    </row>
    <row r="251" spans="1:56" ht="17.25" customHeight="1" x14ac:dyDescent="0.2">
      <c r="A251" s="6"/>
      <c r="B251" s="96" t="s">
        <v>56</v>
      </c>
      <c r="C251" s="331" t="s">
        <v>58</v>
      </c>
      <c r="D251" s="331"/>
      <c r="E251" s="97">
        <f>SUM(E252:E260)</f>
        <v>0</v>
      </c>
      <c r="F251" s="97">
        <f>SUM(F252:F260)</f>
        <v>106745</v>
      </c>
      <c r="G251" s="97">
        <f>SUM(G252:G260)</f>
        <v>0</v>
      </c>
      <c r="H251" s="249">
        <f t="shared" ref="H251:H330" si="555">+G251+F251+E251</f>
        <v>106745</v>
      </c>
      <c r="I251" s="97">
        <f>SUM(I252:I260)</f>
        <v>0</v>
      </c>
      <c r="J251" s="97">
        <f>SUM(J252:J260)</f>
        <v>0</v>
      </c>
      <c r="K251" s="97">
        <f>SUM(K252:K260)</f>
        <v>0</v>
      </c>
      <c r="L251" s="97">
        <f t="shared" si="437"/>
        <v>0</v>
      </c>
      <c r="M251" s="26">
        <f t="shared" ref="M251:O255" si="556">+I251+E251</f>
        <v>0</v>
      </c>
      <c r="N251" s="26">
        <f t="shared" si="556"/>
        <v>106745</v>
      </c>
      <c r="O251" s="26">
        <f t="shared" si="556"/>
        <v>0</v>
      </c>
      <c r="P251" s="97">
        <f t="shared" si="439"/>
        <v>106745</v>
      </c>
      <c r="Q251" s="97">
        <f>SUM(Q252:Q260)</f>
        <v>0</v>
      </c>
      <c r="R251" s="97">
        <f>SUM(R252:R260)</f>
        <v>0</v>
      </c>
      <c r="S251" s="97">
        <f>SUM(S252:S260)</f>
        <v>0</v>
      </c>
      <c r="T251" s="97">
        <f t="shared" si="371"/>
        <v>0</v>
      </c>
      <c r="U251" s="26">
        <f t="shared" ref="U251:U255" si="557">+Q251+M251</f>
        <v>0</v>
      </c>
      <c r="V251" s="26">
        <f t="shared" ref="V251:V255" si="558">+R251+N251</f>
        <v>106745</v>
      </c>
      <c r="W251" s="26">
        <f t="shared" ref="W251:W255" si="559">+S251+O251</f>
        <v>0</v>
      </c>
      <c r="X251" s="249">
        <f t="shared" si="372"/>
        <v>106745</v>
      </c>
      <c r="Y251" s="97">
        <f>SUM(Y252:Y260)</f>
        <v>0</v>
      </c>
      <c r="Z251" s="97">
        <f>SUM(Z252:Z260)</f>
        <v>0</v>
      </c>
      <c r="AA251" s="97">
        <f>SUM(AA252:AA260)</f>
        <v>0</v>
      </c>
      <c r="AB251" s="97">
        <f t="shared" si="422"/>
        <v>0</v>
      </c>
      <c r="AC251" s="26">
        <f t="shared" si="543"/>
        <v>0</v>
      </c>
      <c r="AD251" s="26">
        <f t="shared" si="544"/>
        <v>106745</v>
      </c>
      <c r="AE251" s="26">
        <f t="shared" si="545"/>
        <v>0</v>
      </c>
      <c r="AF251" s="249">
        <f t="shared" si="424"/>
        <v>106745</v>
      </c>
      <c r="AG251" s="97">
        <f>SUM(AG252:AG260)</f>
        <v>0</v>
      </c>
      <c r="AH251" s="97">
        <f>SUM(AH252:AH260)</f>
        <v>2332</v>
      </c>
      <c r="AI251" s="97">
        <f>SUM(AI252:AI260)</f>
        <v>0</v>
      </c>
      <c r="AJ251" s="97">
        <f t="shared" si="426"/>
        <v>2332</v>
      </c>
      <c r="AK251" s="26">
        <f t="shared" si="546"/>
        <v>0</v>
      </c>
      <c r="AL251" s="26">
        <f t="shared" si="547"/>
        <v>109077</v>
      </c>
      <c r="AM251" s="26">
        <f t="shared" si="548"/>
        <v>0</v>
      </c>
      <c r="AN251" s="249">
        <f t="shared" si="428"/>
        <v>109077</v>
      </c>
      <c r="AO251" s="97">
        <f>SUM(AO252:AO260)</f>
        <v>0</v>
      </c>
      <c r="AP251" s="97">
        <f>SUM(AP252:AP260)</f>
        <v>0</v>
      </c>
      <c r="AQ251" s="97">
        <f>SUM(AQ252:AQ260)</f>
        <v>0</v>
      </c>
      <c r="AR251" s="97">
        <f t="shared" si="430"/>
        <v>0</v>
      </c>
      <c r="AS251" s="26">
        <f t="shared" si="549"/>
        <v>0</v>
      </c>
      <c r="AT251" s="26">
        <f t="shared" si="550"/>
        <v>109077</v>
      </c>
      <c r="AU251" s="26">
        <f t="shared" si="551"/>
        <v>0</v>
      </c>
      <c r="AV251" s="249">
        <f t="shared" si="432"/>
        <v>109077</v>
      </c>
      <c r="AW251" s="97">
        <f>SUM(AW252:AW260)</f>
        <v>0</v>
      </c>
      <c r="AX251" s="97">
        <f>SUM(AX252:AX260)</f>
        <v>0</v>
      </c>
      <c r="AY251" s="97">
        <f>SUM(AY252:AY260)</f>
        <v>0</v>
      </c>
      <c r="AZ251" s="97">
        <f t="shared" si="434"/>
        <v>0</v>
      </c>
      <c r="BA251" s="26">
        <f t="shared" si="552"/>
        <v>0</v>
      </c>
      <c r="BB251" s="26">
        <f t="shared" si="553"/>
        <v>109077</v>
      </c>
      <c r="BC251" s="26">
        <f t="shared" si="554"/>
        <v>0</v>
      </c>
      <c r="BD251" s="249">
        <f t="shared" si="436"/>
        <v>109077</v>
      </c>
    </row>
    <row r="252" spans="1:56" ht="17.25" customHeight="1" x14ac:dyDescent="0.2">
      <c r="A252" s="6"/>
      <c r="B252" s="28"/>
      <c r="C252" s="59">
        <v>1</v>
      </c>
      <c r="D252" s="60" t="s">
        <v>11</v>
      </c>
      <c r="E252" s="31">
        <v>0</v>
      </c>
      <c r="F252" s="31"/>
      <c r="G252" s="31">
        <v>0</v>
      </c>
      <c r="H252" s="135">
        <f t="shared" si="555"/>
        <v>0</v>
      </c>
      <c r="I252" s="31"/>
      <c r="J252" s="31"/>
      <c r="K252" s="31"/>
      <c r="L252" s="31">
        <f t="shared" si="437"/>
        <v>0</v>
      </c>
      <c r="M252" s="31">
        <f t="shared" si="556"/>
        <v>0</v>
      </c>
      <c r="N252" s="31">
        <f t="shared" si="556"/>
        <v>0</v>
      </c>
      <c r="O252" s="31">
        <f t="shared" si="556"/>
        <v>0</v>
      </c>
      <c r="P252" s="32">
        <f t="shared" si="439"/>
        <v>0</v>
      </c>
      <c r="Q252" s="31"/>
      <c r="R252" s="31"/>
      <c r="S252" s="31"/>
      <c r="T252" s="31">
        <f t="shared" si="371"/>
        <v>0</v>
      </c>
      <c r="U252" s="31">
        <f t="shared" si="557"/>
        <v>0</v>
      </c>
      <c r="V252" s="31">
        <f t="shared" si="558"/>
        <v>0</v>
      </c>
      <c r="W252" s="31">
        <f t="shared" si="559"/>
        <v>0</v>
      </c>
      <c r="X252" s="103">
        <f t="shared" si="372"/>
        <v>0</v>
      </c>
      <c r="Y252" s="31"/>
      <c r="Z252" s="31"/>
      <c r="AA252" s="31"/>
      <c r="AB252" s="31">
        <f t="shared" si="422"/>
        <v>0</v>
      </c>
      <c r="AC252" s="31">
        <f t="shared" si="543"/>
        <v>0</v>
      </c>
      <c r="AD252" s="31">
        <f t="shared" si="544"/>
        <v>0</v>
      </c>
      <c r="AE252" s="31">
        <f t="shared" si="545"/>
        <v>0</v>
      </c>
      <c r="AF252" s="103">
        <f t="shared" si="424"/>
        <v>0</v>
      </c>
      <c r="AG252" s="31"/>
      <c r="AH252" s="31"/>
      <c r="AI252" s="31"/>
      <c r="AJ252" s="31">
        <f t="shared" si="426"/>
        <v>0</v>
      </c>
      <c r="AK252" s="31">
        <f t="shared" si="546"/>
        <v>0</v>
      </c>
      <c r="AL252" s="31">
        <f t="shared" si="547"/>
        <v>0</v>
      </c>
      <c r="AM252" s="31">
        <f t="shared" si="548"/>
        <v>0</v>
      </c>
      <c r="AN252" s="103">
        <f t="shared" si="428"/>
        <v>0</v>
      </c>
      <c r="AO252" s="31">
        <v>0</v>
      </c>
      <c r="AP252" s="31">
        <v>0</v>
      </c>
      <c r="AQ252" s="31">
        <v>0</v>
      </c>
      <c r="AR252" s="31">
        <f t="shared" si="430"/>
        <v>0</v>
      </c>
      <c r="AS252" s="31">
        <f t="shared" si="549"/>
        <v>0</v>
      </c>
      <c r="AT252" s="31">
        <f t="shared" si="550"/>
        <v>0</v>
      </c>
      <c r="AU252" s="31">
        <f t="shared" si="551"/>
        <v>0</v>
      </c>
      <c r="AV252" s="103">
        <f t="shared" si="432"/>
        <v>0</v>
      </c>
      <c r="AW252" s="31">
        <v>0</v>
      </c>
      <c r="AX252" s="31">
        <v>0</v>
      </c>
      <c r="AY252" s="31">
        <v>0</v>
      </c>
      <c r="AZ252" s="31">
        <f t="shared" si="434"/>
        <v>0</v>
      </c>
      <c r="BA252" s="31">
        <f t="shared" si="552"/>
        <v>0</v>
      </c>
      <c r="BB252" s="31">
        <f t="shared" si="553"/>
        <v>0</v>
      </c>
      <c r="BC252" s="31">
        <f t="shared" si="554"/>
        <v>0</v>
      </c>
      <c r="BD252" s="103">
        <f t="shared" si="436"/>
        <v>0</v>
      </c>
    </row>
    <row r="253" spans="1:56" ht="30" x14ac:dyDescent="0.2">
      <c r="A253" s="6"/>
      <c r="B253" s="34"/>
      <c r="C253" s="35">
        <v>2</v>
      </c>
      <c r="D253" s="36" t="s">
        <v>12</v>
      </c>
      <c r="E253" s="31">
        <v>0</v>
      </c>
      <c r="F253" s="31"/>
      <c r="G253" s="31">
        <v>0</v>
      </c>
      <c r="H253" s="41">
        <f t="shared" si="555"/>
        <v>0</v>
      </c>
      <c r="I253" s="31"/>
      <c r="J253" s="31"/>
      <c r="K253" s="31"/>
      <c r="L253" s="37">
        <f t="shared" si="437"/>
        <v>0</v>
      </c>
      <c r="M253" s="31">
        <f t="shared" si="556"/>
        <v>0</v>
      </c>
      <c r="N253" s="31">
        <f t="shared" si="556"/>
        <v>0</v>
      </c>
      <c r="O253" s="31">
        <f t="shared" si="556"/>
        <v>0</v>
      </c>
      <c r="P253" s="38">
        <f t="shared" si="439"/>
        <v>0</v>
      </c>
      <c r="Q253" s="31"/>
      <c r="R253" s="31"/>
      <c r="S253" s="31"/>
      <c r="T253" s="37">
        <f t="shared" si="371"/>
        <v>0</v>
      </c>
      <c r="U253" s="31">
        <f t="shared" si="557"/>
        <v>0</v>
      </c>
      <c r="V253" s="31">
        <f t="shared" si="558"/>
        <v>0</v>
      </c>
      <c r="W253" s="31">
        <f t="shared" si="559"/>
        <v>0</v>
      </c>
      <c r="X253" s="42">
        <f t="shared" si="372"/>
        <v>0</v>
      </c>
      <c r="Y253" s="31"/>
      <c r="Z253" s="31"/>
      <c r="AA253" s="31"/>
      <c r="AB253" s="37">
        <f t="shared" si="422"/>
        <v>0</v>
      </c>
      <c r="AC253" s="31">
        <f t="shared" si="543"/>
        <v>0</v>
      </c>
      <c r="AD253" s="31">
        <f t="shared" si="544"/>
        <v>0</v>
      </c>
      <c r="AE253" s="31">
        <f t="shared" si="545"/>
        <v>0</v>
      </c>
      <c r="AF253" s="42">
        <f t="shared" si="424"/>
        <v>0</v>
      </c>
      <c r="AG253" s="31"/>
      <c r="AH253" s="31"/>
      <c r="AI253" s="31"/>
      <c r="AJ253" s="37">
        <f t="shared" si="426"/>
        <v>0</v>
      </c>
      <c r="AK253" s="31">
        <f t="shared" si="546"/>
        <v>0</v>
      </c>
      <c r="AL253" s="31">
        <f t="shared" si="547"/>
        <v>0</v>
      </c>
      <c r="AM253" s="31">
        <f t="shared" si="548"/>
        <v>0</v>
      </c>
      <c r="AN253" s="42">
        <f t="shared" si="428"/>
        <v>0</v>
      </c>
      <c r="AO253" s="31">
        <v>0</v>
      </c>
      <c r="AP253" s="31">
        <v>0</v>
      </c>
      <c r="AQ253" s="31">
        <v>0</v>
      </c>
      <c r="AR253" s="37">
        <f t="shared" si="430"/>
        <v>0</v>
      </c>
      <c r="AS253" s="31">
        <f t="shared" si="549"/>
        <v>0</v>
      </c>
      <c r="AT253" s="31">
        <f t="shared" si="550"/>
        <v>0</v>
      </c>
      <c r="AU253" s="31">
        <f t="shared" si="551"/>
        <v>0</v>
      </c>
      <c r="AV253" s="42">
        <f t="shared" si="432"/>
        <v>0</v>
      </c>
      <c r="AW253" s="31">
        <v>0</v>
      </c>
      <c r="AX253" s="31">
        <v>0</v>
      </c>
      <c r="AY253" s="31">
        <v>0</v>
      </c>
      <c r="AZ253" s="37">
        <f t="shared" si="434"/>
        <v>0</v>
      </c>
      <c r="BA253" s="31">
        <f t="shared" si="552"/>
        <v>0</v>
      </c>
      <c r="BB253" s="31">
        <f t="shared" si="553"/>
        <v>0</v>
      </c>
      <c r="BC253" s="31">
        <f t="shared" si="554"/>
        <v>0</v>
      </c>
      <c r="BD253" s="42">
        <f t="shared" si="436"/>
        <v>0</v>
      </c>
    </row>
    <row r="254" spans="1:56" ht="17.25" customHeight="1" x14ac:dyDescent="0.2">
      <c r="A254" s="6"/>
      <c r="B254" s="34"/>
      <c r="C254" s="39">
        <v>3</v>
      </c>
      <c r="D254" s="40" t="s">
        <v>13</v>
      </c>
      <c r="E254" s="31">
        <v>0</v>
      </c>
      <c r="F254" s="31"/>
      <c r="G254" s="31">
        <v>0</v>
      </c>
      <c r="H254" s="41">
        <f t="shared" si="555"/>
        <v>0</v>
      </c>
      <c r="I254" s="31"/>
      <c r="J254" s="31"/>
      <c r="K254" s="31"/>
      <c r="L254" s="37">
        <f t="shared" si="437"/>
        <v>0</v>
      </c>
      <c r="M254" s="31">
        <f t="shared" si="556"/>
        <v>0</v>
      </c>
      <c r="N254" s="31">
        <f t="shared" si="556"/>
        <v>0</v>
      </c>
      <c r="O254" s="31">
        <f t="shared" si="556"/>
        <v>0</v>
      </c>
      <c r="P254" s="38">
        <f t="shared" si="439"/>
        <v>0</v>
      </c>
      <c r="Q254" s="31"/>
      <c r="R254" s="31"/>
      <c r="S254" s="31"/>
      <c r="T254" s="37">
        <f t="shared" ref="T254:T268" si="560">+S254+R254+Q254</f>
        <v>0</v>
      </c>
      <c r="U254" s="31">
        <f t="shared" si="557"/>
        <v>0</v>
      </c>
      <c r="V254" s="31">
        <f t="shared" si="558"/>
        <v>0</v>
      </c>
      <c r="W254" s="31">
        <f t="shared" si="559"/>
        <v>0</v>
      </c>
      <c r="X254" s="42">
        <f t="shared" ref="X254:X268" si="561">+W254+V254+U254</f>
        <v>0</v>
      </c>
      <c r="Y254" s="31"/>
      <c r="Z254" s="31"/>
      <c r="AA254" s="31"/>
      <c r="AB254" s="37">
        <f t="shared" si="422"/>
        <v>0</v>
      </c>
      <c r="AC254" s="31">
        <f t="shared" si="543"/>
        <v>0</v>
      </c>
      <c r="AD254" s="31">
        <f t="shared" si="544"/>
        <v>0</v>
      </c>
      <c r="AE254" s="31">
        <f t="shared" si="545"/>
        <v>0</v>
      </c>
      <c r="AF254" s="42">
        <f t="shared" si="424"/>
        <v>0</v>
      </c>
      <c r="AG254" s="31"/>
      <c r="AH254" s="31"/>
      <c r="AI254" s="31"/>
      <c r="AJ254" s="37">
        <f t="shared" si="426"/>
        <v>0</v>
      </c>
      <c r="AK254" s="31">
        <f t="shared" si="546"/>
        <v>0</v>
      </c>
      <c r="AL254" s="31">
        <f t="shared" si="547"/>
        <v>0</v>
      </c>
      <c r="AM254" s="31">
        <f t="shared" si="548"/>
        <v>0</v>
      </c>
      <c r="AN254" s="42">
        <f t="shared" si="428"/>
        <v>0</v>
      </c>
      <c r="AO254" s="31">
        <v>0</v>
      </c>
      <c r="AP254" s="31">
        <v>0</v>
      </c>
      <c r="AQ254" s="31">
        <v>0</v>
      </c>
      <c r="AR254" s="37">
        <f t="shared" si="430"/>
        <v>0</v>
      </c>
      <c r="AS254" s="31">
        <f t="shared" si="549"/>
        <v>0</v>
      </c>
      <c r="AT254" s="31">
        <f t="shared" si="550"/>
        <v>0</v>
      </c>
      <c r="AU254" s="31">
        <f t="shared" si="551"/>
        <v>0</v>
      </c>
      <c r="AV254" s="42">
        <f t="shared" si="432"/>
        <v>0</v>
      </c>
      <c r="AW254" s="31">
        <v>0</v>
      </c>
      <c r="AX254" s="31">
        <v>0</v>
      </c>
      <c r="AY254" s="31">
        <v>0</v>
      </c>
      <c r="AZ254" s="37">
        <f t="shared" si="434"/>
        <v>0</v>
      </c>
      <c r="BA254" s="31">
        <f t="shared" si="552"/>
        <v>0</v>
      </c>
      <c r="BB254" s="31">
        <f t="shared" si="553"/>
        <v>0</v>
      </c>
      <c r="BC254" s="31">
        <f t="shared" si="554"/>
        <v>0</v>
      </c>
      <c r="BD254" s="42">
        <f t="shared" si="436"/>
        <v>0</v>
      </c>
    </row>
    <row r="255" spans="1:56" ht="17.25" customHeight="1" x14ac:dyDescent="0.2">
      <c r="A255" s="6"/>
      <c r="B255" s="34"/>
      <c r="C255" s="39">
        <v>4</v>
      </c>
      <c r="D255" s="40" t="s">
        <v>14</v>
      </c>
      <c r="E255" s="31">
        <v>0</v>
      </c>
      <c r="F255" s="31">
        <v>0</v>
      </c>
      <c r="G255" s="31">
        <v>0</v>
      </c>
      <c r="H255" s="41">
        <f t="shared" si="555"/>
        <v>0</v>
      </c>
      <c r="I255" s="31"/>
      <c r="J255" s="31"/>
      <c r="K255" s="31"/>
      <c r="L255" s="37">
        <f t="shared" si="437"/>
        <v>0</v>
      </c>
      <c r="M255" s="31">
        <f t="shared" si="556"/>
        <v>0</v>
      </c>
      <c r="N255" s="31">
        <f t="shared" si="556"/>
        <v>0</v>
      </c>
      <c r="O255" s="31">
        <f t="shared" si="556"/>
        <v>0</v>
      </c>
      <c r="P255" s="38">
        <f t="shared" si="439"/>
        <v>0</v>
      </c>
      <c r="Q255" s="31"/>
      <c r="R255" s="31"/>
      <c r="S255" s="31"/>
      <c r="T255" s="37">
        <f t="shared" si="560"/>
        <v>0</v>
      </c>
      <c r="U255" s="31">
        <f t="shared" si="557"/>
        <v>0</v>
      </c>
      <c r="V255" s="31">
        <f t="shared" si="558"/>
        <v>0</v>
      </c>
      <c r="W255" s="31">
        <f t="shared" si="559"/>
        <v>0</v>
      </c>
      <c r="X255" s="42">
        <f t="shared" si="561"/>
        <v>0</v>
      </c>
      <c r="Y255" s="31"/>
      <c r="Z255" s="31"/>
      <c r="AA255" s="31"/>
      <c r="AB255" s="37">
        <f t="shared" si="422"/>
        <v>0</v>
      </c>
      <c r="AC255" s="31">
        <f t="shared" si="543"/>
        <v>0</v>
      </c>
      <c r="AD255" s="31">
        <f t="shared" si="544"/>
        <v>0</v>
      </c>
      <c r="AE255" s="31">
        <f t="shared" si="545"/>
        <v>0</v>
      </c>
      <c r="AF255" s="42">
        <f t="shared" si="424"/>
        <v>0</v>
      </c>
      <c r="AG255" s="31"/>
      <c r="AH255" s="31"/>
      <c r="AI255" s="31"/>
      <c r="AJ255" s="37">
        <f t="shared" si="426"/>
        <v>0</v>
      </c>
      <c r="AK255" s="31">
        <f t="shared" si="546"/>
        <v>0</v>
      </c>
      <c r="AL255" s="31">
        <f t="shared" si="547"/>
        <v>0</v>
      </c>
      <c r="AM255" s="31">
        <f t="shared" si="548"/>
        <v>0</v>
      </c>
      <c r="AN255" s="42">
        <f t="shared" si="428"/>
        <v>0</v>
      </c>
      <c r="AO255" s="31">
        <v>0</v>
      </c>
      <c r="AP255" s="31">
        <v>0</v>
      </c>
      <c r="AQ255" s="31">
        <v>0</v>
      </c>
      <c r="AR255" s="37">
        <f t="shared" si="430"/>
        <v>0</v>
      </c>
      <c r="AS255" s="31">
        <f t="shared" si="549"/>
        <v>0</v>
      </c>
      <c r="AT255" s="31">
        <f t="shared" si="550"/>
        <v>0</v>
      </c>
      <c r="AU255" s="31">
        <f t="shared" si="551"/>
        <v>0</v>
      </c>
      <c r="AV255" s="42">
        <f t="shared" si="432"/>
        <v>0</v>
      </c>
      <c r="AW255" s="31">
        <v>0</v>
      </c>
      <c r="AX255" s="31">
        <v>0</v>
      </c>
      <c r="AY255" s="31">
        <v>0</v>
      </c>
      <c r="AZ255" s="37">
        <f t="shared" si="434"/>
        <v>0</v>
      </c>
      <c r="BA255" s="31">
        <f t="shared" si="552"/>
        <v>0</v>
      </c>
      <c r="BB255" s="31">
        <f t="shared" si="553"/>
        <v>0</v>
      </c>
      <c r="BC255" s="31">
        <f t="shared" si="554"/>
        <v>0</v>
      </c>
      <c r="BD255" s="42">
        <f t="shared" si="436"/>
        <v>0</v>
      </c>
    </row>
    <row r="256" spans="1:56" ht="17.25" customHeight="1" x14ac:dyDescent="0.2">
      <c r="A256" s="6">
        <v>8</v>
      </c>
      <c r="B256" s="34"/>
      <c r="C256" s="39">
        <v>5</v>
      </c>
      <c r="D256" s="40" t="s">
        <v>15</v>
      </c>
      <c r="E256" s="31">
        <v>0</v>
      </c>
      <c r="F256" s="31">
        <v>0</v>
      </c>
      <c r="G256" s="31">
        <v>0</v>
      </c>
      <c r="H256" s="41">
        <f t="shared" si="555"/>
        <v>0</v>
      </c>
      <c r="I256" s="31">
        <v>0</v>
      </c>
      <c r="J256" s="31">
        <v>0</v>
      </c>
      <c r="K256" s="31">
        <v>0</v>
      </c>
      <c r="L256" s="41">
        <f t="shared" si="437"/>
        <v>0</v>
      </c>
      <c r="M256" s="31">
        <v>0</v>
      </c>
      <c r="N256" s="31">
        <v>0</v>
      </c>
      <c r="O256" s="31">
        <v>0</v>
      </c>
      <c r="P256" s="41">
        <f t="shared" si="439"/>
        <v>0</v>
      </c>
      <c r="Q256" s="31">
        <v>0</v>
      </c>
      <c r="R256" s="31">
        <v>0</v>
      </c>
      <c r="S256" s="31">
        <v>0</v>
      </c>
      <c r="T256" s="41">
        <f t="shared" si="560"/>
        <v>0</v>
      </c>
      <c r="U256" s="31">
        <v>0</v>
      </c>
      <c r="V256" s="31">
        <v>0</v>
      </c>
      <c r="W256" s="31">
        <v>0</v>
      </c>
      <c r="X256" s="41">
        <f t="shared" si="561"/>
        <v>0</v>
      </c>
      <c r="Y256" s="31">
        <v>0</v>
      </c>
      <c r="Z256" s="31">
        <v>0</v>
      </c>
      <c r="AA256" s="31">
        <v>0</v>
      </c>
      <c r="AB256" s="41">
        <f t="shared" si="422"/>
        <v>0</v>
      </c>
      <c r="AC256" s="31">
        <v>0</v>
      </c>
      <c r="AD256" s="31">
        <v>0</v>
      </c>
      <c r="AE256" s="31">
        <v>0</v>
      </c>
      <c r="AF256" s="41">
        <f t="shared" si="424"/>
        <v>0</v>
      </c>
      <c r="AG256" s="31">
        <v>0</v>
      </c>
      <c r="AH256" s="31">
        <v>0</v>
      </c>
      <c r="AI256" s="31">
        <v>0</v>
      </c>
      <c r="AJ256" s="41">
        <f t="shared" si="426"/>
        <v>0</v>
      </c>
      <c r="AK256" s="31">
        <v>0</v>
      </c>
      <c r="AL256" s="31">
        <v>0</v>
      </c>
      <c r="AM256" s="31">
        <v>0</v>
      </c>
      <c r="AN256" s="41">
        <f t="shared" si="428"/>
        <v>0</v>
      </c>
      <c r="AO256" s="31">
        <v>0</v>
      </c>
      <c r="AP256" s="31">
        <v>0</v>
      </c>
      <c r="AQ256" s="31">
        <v>0</v>
      </c>
      <c r="AR256" s="41">
        <f t="shared" si="430"/>
        <v>0</v>
      </c>
      <c r="AS256" s="31">
        <v>0</v>
      </c>
      <c r="AT256" s="31">
        <v>0</v>
      </c>
      <c r="AU256" s="31">
        <v>0</v>
      </c>
      <c r="AV256" s="41">
        <f t="shared" si="432"/>
        <v>0</v>
      </c>
      <c r="AW256" s="31">
        <v>0</v>
      </c>
      <c r="AX256" s="31">
        <v>0</v>
      </c>
      <c r="AY256" s="31">
        <v>0</v>
      </c>
      <c r="AZ256" s="41">
        <f t="shared" si="434"/>
        <v>0</v>
      </c>
      <c r="BA256" s="31">
        <v>0</v>
      </c>
      <c r="BB256" s="31">
        <v>0</v>
      </c>
      <c r="BC256" s="31">
        <v>0</v>
      </c>
      <c r="BD256" s="41">
        <f t="shared" si="436"/>
        <v>0</v>
      </c>
    </row>
    <row r="257" spans="1:56" ht="17.25" customHeight="1" x14ac:dyDescent="0.2">
      <c r="A257" s="6" t="s">
        <v>97</v>
      </c>
      <c r="B257" s="28"/>
      <c r="C257" s="29">
        <v>6</v>
      </c>
      <c r="D257" s="30" t="s">
        <v>17</v>
      </c>
      <c r="E257" s="31">
        <v>0</v>
      </c>
      <c r="F257" s="31">
        <v>0</v>
      </c>
      <c r="G257" s="31">
        <v>0</v>
      </c>
      <c r="H257" s="102">
        <f t="shared" si="555"/>
        <v>0</v>
      </c>
      <c r="I257" s="31">
        <v>0</v>
      </c>
      <c r="J257" s="31">
        <v>0</v>
      </c>
      <c r="K257" s="31">
        <v>0</v>
      </c>
      <c r="L257" s="31">
        <f t="shared" si="437"/>
        <v>0</v>
      </c>
      <c r="M257" s="31">
        <v>0</v>
      </c>
      <c r="N257" s="31">
        <v>0</v>
      </c>
      <c r="O257" s="31">
        <v>0</v>
      </c>
      <c r="P257" s="31">
        <f t="shared" si="439"/>
        <v>0</v>
      </c>
      <c r="Q257" s="31">
        <v>0</v>
      </c>
      <c r="R257" s="31">
        <v>0</v>
      </c>
      <c r="S257" s="31">
        <v>0</v>
      </c>
      <c r="T257" s="31">
        <f t="shared" si="560"/>
        <v>0</v>
      </c>
      <c r="U257" s="31">
        <v>0</v>
      </c>
      <c r="V257" s="31">
        <v>0</v>
      </c>
      <c r="W257" s="31">
        <v>0</v>
      </c>
      <c r="X257" s="102">
        <f t="shared" si="561"/>
        <v>0</v>
      </c>
      <c r="Y257" s="31">
        <v>0</v>
      </c>
      <c r="Z257" s="31">
        <v>0</v>
      </c>
      <c r="AA257" s="31">
        <v>0</v>
      </c>
      <c r="AB257" s="31">
        <f t="shared" si="422"/>
        <v>0</v>
      </c>
      <c r="AC257" s="31">
        <v>0</v>
      </c>
      <c r="AD257" s="31">
        <v>0</v>
      </c>
      <c r="AE257" s="31">
        <v>0</v>
      </c>
      <c r="AF257" s="102">
        <f t="shared" si="424"/>
        <v>0</v>
      </c>
      <c r="AG257" s="31">
        <v>0</v>
      </c>
      <c r="AH257" s="31">
        <v>0</v>
      </c>
      <c r="AI257" s="31">
        <v>0</v>
      </c>
      <c r="AJ257" s="31">
        <f t="shared" si="426"/>
        <v>0</v>
      </c>
      <c r="AK257" s="31">
        <v>0</v>
      </c>
      <c r="AL257" s="31">
        <v>0</v>
      </c>
      <c r="AM257" s="31">
        <v>0</v>
      </c>
      <c r="AN257" s="102">
        <f t="shared" si="428"/>
        <v>0</v>
      </c>
      <c r="AO257" s="31">
        <v>0</v>
      </c>
      <c r="AP257" s="31">
        <v>0</v>
      </c>
      <c r="AQ257" s="31">
        <v>0</v>
      </c>
      <c r="AR257" s="31">
        <f t="shared" si="430"/>
        <v>0</v>
      </c>
      <c r="AS257" s="31">
        <v>0</v>
      </c>
      <c r="AT257" s="31">
        <v>0</v>
      </c>
      <c r="AU257" s="31">
        <v>0</v>
      </c>
      <c r="AV257" s="102">
        <f t="shared" si="432"/>
        <v>0</v>
      </c>
      <c r="AW257" s="31">
        <v>0</v>
      </c>
      <c r="AX257" s="31">
        <v>0</v>
      </c>
      <c r="AY257" s="31">
        <v>0</v>
      </c>
      <c r="AZ257" s="31">
        <f t="shared" si="434"/>
        <v>0</v>
      </c>
      <c r="BA257" s="31">
        <v>0</v>
      </c>
      <c r="BB257" s="31">
        <v>0</v>
      </c>
      <c r="BC257" s="31">
        <v>0</v>
      </c>
      <c r="BD257" s="102">
        <f t="shared" si="436"/>
        <v>0</v>
      </c>
    </row>
    <row r="258" spans="1:56" ht="17.25" customHeight="1" x14ac:dyDescent="0.2">
      <c r="A258" s="6" t="s">
        <v>98</v>
      </c>
      <c r="B258" s="34"/>
      <c r="C258" s="39">
        <v>7</v>
      </c>
      <c r="D258" s="40" t="s">
        <v>19</v>
      </c>
      <c r="E258" s="31">
        <v>0</v>
      </c>
      <c r="F258" s="31">
        <v>0</v>
      </c>
      <c r="G258" s="31">
        <v>0</v>
      </c>
      <c r="H258" s="41">
        <f t="shared" si="555"/>
        <v>0</v>
      </c>
      <c r="I258" s="31">
        <v>0</v>
      </c>
      <c r="J258" s="31">
        <v>0</v>
      </c>
      <c r="K258" s="31">
        <v>0</v>
      </c>
      <c r="L258" s="37">
        <f t="shared" ref="L258:L330" si="562">+K258+J258+I258</f>
        <v>0</v>
      </c>
      <c r="M258" s="31">
        <v>0</v>
      </c>
      <c r="N258" s="31">
        <v>0</v>
      </c>
      <c r="O258" s="31">
        <v>0</v>
      </c>
      <c r="P258" s="37">
        <f t="shared" ref="P258:P330" si="563">+O258+N258+M258</f>
        <v>0</v>
      </c>
      <c r="Q258" s="31">
        <v>0</v>
      </c>
      <c r="R258" s="31">
        <v>0</v>
      </c>
      <c r="S258" s="31">
        <v>0</v>
      </c>
      <c r="T258" s="37">
        <f t="shared" si="560"/>
        <v>0</v>
      </c>
      <c r="U258" s="31">
        <v>0</v>
      </c>
      <c r="V258" s="31">
        <v>0</v>
      </c>
      <c r="W258" s="31">
        <v>0</v>
      </c>
      <c r="X258" s="41">
        <f t="shared" si="561"/>
        <v>0</v>
      </c>
      <c r="Y258" s="31">
        <v>0</v>
      </c>
      <c r="Z258" s="31">
        <v>0</v>
      </c>
      <c r="AA258" s="31">
        <v>0</v>
      </c>
      <c r="AB258" s="37">
        <f t="shared" si="422"/>
        <v>0</v>
      </c>
      <c r="AC258" s="31">
        <v>0</v>
      </c>
      <c r="AD258" s="31">
        <v>0</v>
      </c>
      <c r="AE258" s="31">
        <v>0</v>
      </c>
      <c r="AF258" s="41">
        <f t="shared" si="424"/>
        <v>0</v>
      </c>
      <c r="AG258" s="31">
        <v>0</v>
      </c>
      <c r="AH258" s="31">
        <v>0</v>
      </c>
      <c r="AI258" s="31">
        <v>0</v>
      </c>
      <c r="AJ258" s="37">
        <f t="shared" si="426"/>
        <v>0</v>
      </c>
      <c r="AK258" s="31">
        <v>0</v>
      </c>
      <c r="AL258" s="31">
        <v>0</v>
      </c>
      <c r="AM258" s="31">
        <v>0</v>
      </c>
      <c r="AN258" s="41">
        <f t="shared" si="428"/>
        <v>0</v>
      </c>
      <c r="AO258" s="31">
        <v>0</v>
      </c>
      <c r="AP258" s="31">
        <v>0</v>
      </c>
      <c r="AQ258" s="31">
        <v>0</v>
      </c>
      <c r="AR258" s="37">
        <f t="shared" si="430"/>
        <v>0</v>
      </c>
      <c r="AS258" s="31">
        <v>0</v>
      </c>
      <c r="AT258" s="31">
        <v>0</v>
      </c>
      <c r="AU258" s="31">
        <v>0</v>
      </c>
      <c r="AV258" s="41">
        <f t="shared" si="432"/>
        <v>0</v>
      </c>
      <c r="AW258" s="31">
        <v>0</v>
      </c>
      <c r="AX258" s="31">
        <v>0</v>
      </c>
      <c r="AY258" s="31">
        <v>0</v>
      </c>
      <c r="AZ258" s="37">
        <f t="shared" si="434"/>
        <v>0</v>
      </c>
      <c r="BA258" s="31">
        <v>0</v>
      </c>
      <c r="BB258" s="31">
        <v>0</v>
      </c>
      <c r="BC258" s="31">
        <v>0</v>
      </c>
      <c r="BD258" s="41">
        <f t="shared" si="436"/>
        <v>0</v>
      </c>
    </row>
    <row r="259" spans="1:56" ht="17.25" customHeight="1" x14ac:dyDescent="0.2">
      <c r="A259" s="6" t="s">
        <v>99</v>
      </c>
      <c r="B259" s="34"/>
      <c r="C259" s="39">
        <v>8</v>
      </c>
      <c r="D259" s="40" t="s">
        <v>20</v>
      </c>
      <c r="E259" s="31">
        <v>0</v>
      </c>
      <c r="F259" s="31">
        <v>106745</v>
      </c>
      <c r="G259" s="31">
        <v>0</v>
      </c>
      <c r="H259" s="41">
        <f t="shared" si="555"/>
        <v>106745</v>
      </c>
      <c r="I259" s="31">
        <v>0</v>
      </c>
      <c r="J259" s="31">
        <v>0</v>
      </c>
      <c r="K259" s="31">
        <v>0</v>
      </c>
      <c r="L259" s="37">
        <f t="shared" si="562"/>
        <v>0</v>
      </c>
      <c r="M259" s="31">
        <v>0</v>
      </c>
      <c r="N259" s="31">
        <v>106745</v>
      </c>
      <c r="O259" s="31">
        <v>0</v>
      </c>
      <c r="P259" s="37">
        <f t="shared" si="563"/>
        <v>106745</v>
      </c>
      <c r="Q259" s="31">
        <v>0</v>
      </c>
      <c r="R259" s="31">
        <v>0</v>
      </c>
      <c r="S259" s="31">
        <v>0</v>
      </c>
      <c r="T259" s="37">
        <f t="shared" si="560"/>
        <v>0</v>
      </c>
      <c r="U259" s="31">
        <v>0</v>
      </c>
      <c r="V259" s="31">
        <v>106745</v>
      </c>
      <c r="W259" s="31">
        <v>0</v>
      </c>
      <c r="X259" s="41">
        <f t="shared" si="561"/>
        <v>106745</v>
      </c>
      <c r="Y259" s="31">
        <v>0</v>
      </c>
      <c r="Z259" s="31">
        <v>0</v>
      </c>
      <c r="AA259" s="31">
        <v>0</v>
      </c>
      <c r="AB259" s="37">
        <f t="shared" si="422"/>
        <v>0</v>
      </c>
      <c r="AC259" s="31">
        <v>0</v>
      </c>
      <c r="AD259" s="31">
        <v>106745</v>
      </c>
      <c r="AE259" s="31">
        <v>0</v>
      </c>
      <c r="AF259" s="41">
        <f t="shared" si="424"/>
        <v>106745</v>
      </c>
      <c r="AG259" s="31">
        <v>0</v>
      </c>
      <c r="AH259" s="31">
        <v>2332</v>
      </c>
      <c r="AI259" s="31">
        <v>0</v>
      </c>
      <c r="AJ259" s="37">
        <f t="shared" si="426"/>
        <v>2332</v>
      </c>
      <c r="AK259" s="31">
        <v>0</v>
      </c>
      <c r="AL259" s="31">
        <v>109077</v>
      </c>
      <c r="AM259" s="31">
        <v>0</v>
      </c>
      <c r="AN259" s="41">
        <f t="shared" si="428"/>
        <v>109077</v>
      </c>
      <c r="AO259" s="31">
        <v>0</v>
      </c>
      <c r="AP259" s="31">
        <v>0</v>
      </c>
      <c r="AQ259" s="31">
        <v>0</v>
      </c>
      <c r="AR259" s="37">
        <f t="shared" si="430"/>
        <v>0</v>
      </c>
      <c r="AS259" s="31">
        <v>0</v>
      </c>
      <c r="AT259" s="31">
        <v>109077</v>
      </c>
      <c r="AU259" s="31">
        <v>0</v>
      </c>
      <c r="AV259" s="41">
        <f t="shared" si="432"/>
        <v>109077</v>
      </c>
      <c r="AW259" s="31">
        <v>0</v>
      </c>
      <c r="AX259" s="31">
        <v>0</v>
      </c>
      <c r="AY259" s="31">
        <v>0</v>
      </c>
      <c r="AZ259" s="37">
        <f t="shared" si="434"/>
        <v>0</v>
      </c>
      <c r="BA259" s="31">
        <v>0</v>
      </c>
      <c r="BB259" s="31">
        <v>109077</v>
      </c>
      <c r="BC259" s="31">
        <v>0</v>
      </c>
      <c r="BD259" s="41">
        <f t="shared" si="436"/>
        <v>109077</v>
      </c>
    </row>
    <row r="260" spans="1:56" ht="17.25" customHeight="1" x14ac:dyDescent="0.2">
      <c r="A260" s="6" t="s">
        <v>47</v>
      </c>
      <c r="B260" s="94">
        <v>86</v>
      </c>
      <c r="C260" s="95" t="s">
        <v>53</v>
      </c>
      <c r="D260" s="65"/>
      <c r="E260" s="66">
        <v>0</v>
      </c>
      <c r="F260" s="66">
        <v>0</v>
      </c>
      <c r="G260" s="66">
        <v>0</v>
      </c>
      <c r="H260" s="111">
        <f t="shared" si="555"/>
        <v>0</v>
      </c>
      <c r="I260" s="66">
        <v>0</v>
      </c>
      <c r="J260" s="66">
        <v>0</v>
      </c>
      <c r="K260" s="66">
        <v>0</v>
      </c>
      <c r="L260" s="66">
        <f t="shared" si="562"/>
        <v>0</v>
      </c>
      <c r="M260" s="66">
        <v>0</v>
      </c>
      <c r="N260" s="66">
        <v>0</v>
      </c>
      <c r="O260" s="66">
        <v>0</v>
      </c>
      <c r="P260" s="67">
        <f t="shared" si="563"/>
        <v>0</v>
      </c>
      <c r="Q260" s="66">
        <v>0</v>
      </c>
      <c r="R260" s="66">
        <v>0</v>
      </c>
      <c r="S260" s="66">
        <v>0</v>
      </c>
      <c r="T260" s="66">
        <f t="shared" si="560"/>
        <v>0</v>
      </c>
      <c r="U260" s="66">
        <v>0</v>
      </c>
      <c r="V260" s="66">
        <v>0</v>
      </c>
      <c r="W260" s="66">
        <v>0</v>
      </c>
      <c r="X260" s="112">
        <f t="shared" si="561"/>
        <v>0</v>
      </c>
      <c r="Y260" s="66">
        <v>0</v>
      </c>
      <c r="Z260" s="66">
        <v>0</v>
      </c>
      <c r="AA260" s="66">
        <v>0</v>
      </c>
      <c r="AB260" s="66">
        <f t="shared" si="422"/>
        <v>0</v>
      </c>
      <c r="AC260" s="66">
        <v>0</v>
      </c>
      <c r="AD260" s="66">
        <v>0</v>
      </c>
      <c r="AE260" s="66">
        <v>0</v>
      </c>
      <c r="AF260" s="112">
        <f t="shared" si="424"/>
        <v>0</v>
      </c>
      <c r="AG260" s="66">
        <v>0</v>
      </c>
      <c r="AH260" s="66">
        <v>0</v>
      </c>
      <c r="AI260" s="66">
        <v>0</v>
      </c>
      <c r="AJ260" s="66">
        <f t="shared" si="426"/>
        <v>0</v>
      </c>
      <c r="AK260" s="66">
        <v>0</v>
      </c>
      <c r="AL260" s="66">
        <v>0</v>
      </c>
      <c r="AM260" s="66">
        <v>0</v>
      </c>
      <c r="AN260" s="112">
        <f t="shared" si="428"/>
        <v>0</v>
      </c>
      <c r="AO260" s="66">
        <v>0</v>
      </c>
      <c r="AP260" s="66">
        <v>0</v>
      </c>
      <c r="AQ260" s="66">
        <v>0</v>
      </c>
      <c r="AR260" s="66">
        <f t="shared" si="430"/>
        <v>0</v>
      </c>
      <c r="AS260" s="66">
        <v>0</v>
      </c>
      <c r="AT260" s="66">
        <v>0</v>
      </c>
      <c r="AU260" s="66">
        <v>0</v>
      </c>
      <c r="AV260" s="112">
        <f t="shared" si="432"/>
        <v>0</v>
      </c>
      <c r="AW260" s="66">
        <v>0</v>
      </c>
      <c r="AX260" s="66">
        <v>0</v>
      </c>
      <c r="AY260" s="66">
        <v>0</v>
      </c>
      <c r="AZ260" s="66">
        <f t="shared" si="434"/>
        <v>0</v>
      </c>
      <c r="BA260" s="66">
        <v>0</v>
      </c>
      <c r="BB260" s="66">
        <v>0</v>
      </c>
      <c r="BC260" s="66">
        <v>0</v>
      </c>
      <c r="BD260" s="112">
        <f t="shared" si="436"/>
        <v>0</v>
      </c>
    </row>
    <row r="261" spans="1:56" ht="17.25" customHeight="1" x14ac:dyDescent="0.2">
      <c r="A261" s="6"/>
      <c r="B261" s="100" t="s">
        <v>57</v>
      </c>
      <c r="C261" s="330" t="s">
        <v>106</v>
      </c>
      <c r="D261" s="330"/>
      <c r="E261" s="99">
        <f>SUM(E262:E270)</f>
        <v>0</v>
      </c>
      <c r="F261" s="99">
        <f>SUM(F262:F270)</f>
        <v>15144</v>
      </c>
      <c r="G261" s="99">
        <f>SUM(G262:G270)</f>
        <v>0</v>
      </c>
      <c r="H261" s="267">
        <f t="shared" ref="H261:H270" si="564">+G261+F261+E261</f>
        <v>15144</v>
      </c>
      <c r="I261" s="99">
        <f>SUM(I262:I270)</f>
        <v>0</v>
      </c>
      <c r="J261" s="99">
        <f>SUM(J262:J270)</f>
        <v>0</v>
      </c>
      <c r="K261" s="99">
        <f>SUM(K262:K270)</f>
        <v>0</v>
      </c>
      <c r="L261" s="99">
        <f t="shared" ref="L261:L266" si="565">+K261+J261+I261</f>
        <v>0</v>
      </c>
      <c r="M261" s="75">
        <f t="shared" ref="M261:O270" si="566">+I261+E261</f>
        <v>0</v>
      </c>
      <c r="N261" s="75">
        <f t="shared" si="566"/>
        <v>15144</v>
      </c>
      <c r="O261" s="75">
        <f t="shared" si="566"/>
        <v>0</v>
      </c>
      <c r="P261" s="99">
        <f t="shared" ref="P261:P266" si="567">+O261+N261+M261</f>
        <v>15144</v>
      </c>
      <c r="Q261" s="99">
        <f>SUM(Q262:Q270)</f>
        <v>0</v>
      </c>
      <c r="R261" s="99">
        <f>SUM(R262:R270)</f>
        <v>0</v>
      </c>
      <c r="S261" s="99">
        <f>SUM(S262:S270)</f>
        <v>0</v>
      </c>
      <c r="T261" s="99">
        <f t="shared" si="560"/>
        <v>0</v>
      </c>
      <c r="U261" s="75">
        <f t="shared" ref="U261:U265" si="568">+Q261+M261</f>
        <v>0</v>
      </c>
      <c r="V261" s="75">
        <f t="shared" ref="V261:V265" si="569">+R261+N261</f>
        <v>15144</v>
      </c>
      <c r="W261" s="75">
        <f t="shared" ref="W261:W265" si="570">+S261+O261</f>
        <v>0</v>
      </c>
      <c r="X261" s="267">
        <f t="shared" si="561"/>
        <v>15144</v>
      </c>
      <c r="Y261" s="99">
        <f>SUM(Y262:Y270)</f>
        <v>0</v>
      </c>
      <c r="Z261" s="99">
        <f>SUM(Z262:Z270)</f>
        <v>-187</v>
      </c>
      <c r="AA261" s="99">
        <f>SUM(AA262:AA270)</f>
        <v>0</v>
      </c>
      <c r="AB261" s="99">
        <f t="shared" si="422"/>
        <v>-187</v>
      </c>
      <c r="AC261" s="75">
        <f t="shared" ref="AC261:AC265" si="571">+Y261+U261</f>
        <v>0</v>
      </c>
      <c r="AD261" s="75">
        <f t="shared" ref="AD261:AD265" si="572">+Z261+V261</f>
        <v>14957</v>
      </c>
      <c r="AE261" s="75">
        <f t="shared" ref="AE261:AE265" si="573">+AA261+W261</f>
        <v>0</v>
      </c>
      <c r="AF261" s="267">
        <f t="shared" si="424"/>
        <v>14957</v>
      </c>
      <c r="AG261" s="99">
        <f>SUM(AG262:AG270)</f>
        <v>0</v>
      </c>
      <c r="AH261" s="99">
        <f>SUM(AH262:AH270)</f>
        <v>0</v>
      </c>
      <c r="AI261" s="99">
        <f>SUM(AI262:AI270)</f>
        <v>0</v>
      </c>
      <c r="AJ261" s="99">
        <f t="shared" si="426"/>
        <v>0</v>
      </c>
      <c r="AK261" s="75">
        <f t="shared" ref="AK261:AK265" si="574">+AG261+AC261</f>
        <v>0</v>
      </c>
      <c r="AL261" s="75">
        <f t="shared" ref="AL261:AL265" si="575">+AH261+AD261</f>
        <v>14957</v>
      </c>
      <c r="AM261" s="75">
        <f t="shared" ref="AM261:AM265" si="576">+AI261+AE261</f>
        <v>0</v>
      </c>
      <c r="AN261" s="267">
        <f t="shared" si="428"/>
        <v>14957</v>
      </c>
      <c r="AO261" s="99">
        <f>SUM(AO262:AO270)</f>
        <v>0</v>
      </c>
      <c r="AP261" s="99">
        <f>SUM(AP262:AP270)</f>
        <v>0</v>
      </c>
      <c r="AQ261" s="99">
        <f>SUM(AQ262:AQ270)</f>
        <v>0</v>
      </c>
      <c r="AR261" s="99">
        <f t="shared" si="430"/>
        <v>0</v>
      </c>
      <c r="AS261" s="75">
        <f t="shared" ref="AS261:AS265" si="577">+AO261+AK261</f>
        <v>0</v>
      </c>
      <c r="AT261" s="75">
        <f t="shared" ref="AT261:AT265" si="578">+AP261+AL261</f>
        <v>14957</v>
      </c>
      <c r="AU261" s="75">
        <f t="shared" ref="AU261:AU265" si="579">+AQ261+AM261</f>
        <v>0</v>
      </c>
      <c r="AV261" s="267">
        <f t="shared" si="432"/>
        <v>14957</v>
      </c>
      <c r="AW261" s="99">
        <f>SUM(AW262:AW270)</f>
        <v>0</v>
      </c>
      <c r="AX261" s="99">
        <f>SUM(AX262:AX270)</f>
        <v>0</v>
      </c>
      <c r="AY261" s="99">
        <f>SUM(AY262:AY270)</f>
        <v>0</v>
      </c>
      <c r="AZ261" s="99">
        <f t="shared" si="434"/>
        <v>0</v>
      </c>
      <c r="BA261" s="75">
        <f t="shared" ref="BA261:BA265" si="580">+AW261+AS261</f>
        <v>0</v>
      </c>
      <c r="BB261" s="75">
        <f t="shared" ref="BB261:BB265" si="581">+AX261+AT261</f>
        <v>14957</v>
      </c>
      <c r="BC261" s="75">
        <f t="shared" ref="BC261:BC265" si="582">+AY261+AU261</f>
        <v>0</v>
      </c>
      <c r="BD261" s="267">
        <f t="shared" si="436"/>
        <v>14957</v>
      </c>
    </row>
    <row r="262" spans="1:56" ht="17.25" customHeight="1" x14ac:dyDescent="0.2">
      <c r="A262" s="6"/>
      <c r="B262" s="58"/>
      <c r="C262" s="59">
        <v>1</v>
      </c>
      <c r="D262" s="60" t="s">
        <v>11</v>
      </c>
      <c r="E262" s="31">
        <v>0</v>
      </c>
      <c r="F262" s="31">
        <v>0</v>
      </c>
      <c r="G262" s="31">
        <v>0</v>
      </c>
      <c r="H262" s="135">
        <f t="shared" si="564"/>
        <v>0</v>
      </c>
      <c r="I262" s="31"/>
      <c r="J262" s="31"/>
      <c r="K262" s="31"/>
      <c r="L262" s="61">
        <f t="shared" si="565"/>
        <v>0</v>
      </c>
      <c r="M262" s="31">
        <f t="shared" si="566"/>
        <v>0</v>
      </c>
      <c r="N262" s="31">
        <f t="shared" si="566"/>
        <v>0</v>
      </c>
      <c r="O262" s="31">
        <f t="shared" si="566"/>
        <v>0</v>
      </c>
      <c r="P262" s="62">
        <f t="shared" si="567"/>
        <v>0</v>
      </c>
      <c r="Q262" s="31"/>
      <c r="R262" s="31"/>
      <c r="S262" s="31"/>
      <c r="T262" s="61">
        <f t="shared" si="560"/>
        <v>0</v>
      </c>
      <c r="U262" s="31">
        <f t="shared" si="568"/>
        <v>0</v>
      </c>
      <c r="V262" s="31">
        <f t="shared" si="569"/>
        <v>0</v>
      </c>
      <c r="W262" s="31">
        <f t="shared" si="570"/>
        <v>0</v>
      </c>
      <c r="X262" s="262">
        <f t="shared" si="561"/>
        <v>0</v>
      </c>
      <c r="Y262" s="31"/>
      <c r="Z262" s="31">
        <v>300</v>
      </c>
      <c r="AA262" s="31"/>
      <c r="AB262" s="61">
        <f t="shared" si="422"/>
        <v>300</v>
      </c>
      <c r="AC262" s="31">
        <f t="shared" si="571"/>
        <v>0</v>
      </c>
      <c r="AD262" s="31">
        <f t="shared" si="572"/>
        <v>300</v>
      </c>
      <c r="AE262" s="31">
        <f t="shared" si="573"/>
        <v>0</v>
      </c>
      <c r="AF262" s="262">
        <f t="shared" si="424"/>
        <v>300</v>
      </c>
      <c r="AG262" s="31"/>
      <c r="AH262" s="31"/>
      <c r="AI262" s="31"/>
      <c r="AJ262" s="61">
        <f t="shared" si="426"/>
        <v>0</v>
      </c>
      <c r="AK262" s="31">
        <f t="shared" si="574"/>
        <v>0</v>
      </c>
      <c r="AL262" s="31">
        <f t="shared" si="575"/>
        <v>300</v>
      </c>
      <c r="AM262" s="31">
        <f t="shared" si="576"/>
        <v>0</v>
      </c>
      <c r="AN262" s="262">
        <f t="shared" si="428"/>
        <v>300</v>
      </c>
      <c r="AO262" s="31">
        <v>0</v>
      </c>
      <c r="AP262" s="31">
        <v>0</v>
      </c>
      <c r="AQ262" s="31">
        <v>0</v>
      </c>
      <c r="AR262" s="61">
        <f t="shared" si="430"/>
        <v>0</v>
      </c>
      <c r="AS262" s="31">
        <f t="shared" si="577"/>
        <v>0</v>
      </c>
      <c r="AT262" s="31">
        <f t="shared" si="578"/>
        <v>300</v>
      </c>
      <c r="AU262" s="31">
        <f t="shared" si="579"/>
        <v>0</v>
      </c>
      <c r="AV262" s="262">
        <f t="shared" si="432"/>
        <v>300</v>
      </c>
      <c r="AW262" s="31">
        <v>0</v>
      </c>
      <c r="AX262" s="31">
        <v>0</v>
      </c>
      <c r="AY262" s="31">
        <v>0</v>
      </c>
      <c r="AZ262" s="61">
        <f t="shared" si="434"/>
        <v>0</v>
      </c>
      <c r="BA262" s="31">
        <f t="shared" si="580"/>
        <v>0</v>
      </c>
      <c r="BB262" s="31">
        <f t="shared" si="581"/>
        <v>300</v>
      </c>
      <c r="BC262" s="31">
        <f t="shared" si="582"/>
        <v>0</v>
      </c>
      <c r="BD262" s="262">
        <f t="shared" si="436"/>
        <v>300</v>
      </c>
    </row>
    <row r="263" spans="1:56" ht="30" x14ac:dyDescent="0.2">
      <c r="A263" s="6"/>
      <c r="B263" s="34"/>
      <c r="C263" s="35">
        <v>2</v>
      </c>
      <c r="D263" s="36" t="s">
        <v>12</v>
      </c>
      <c r="E263" s="31">
        <v>0</v>
      </c>
      <c r="F263" s="31">
        <v>0</v>
      </c>
      <c r="G263" s="31">
        <v>0</v>
      </c>
      <c r="H263" s="41">
        <f t="shared" si="564"/>
        <v>0</v>
      </c>
      <c r="I263" s="31"/>
      <c r="J263" s="31"/>
      <c r="K263" s="31"/>
      <c r="L263" s="37">
        <f t="shared" si="565"/>
        <v>0</v>
      </c>
      <c r="M263" s="31">
        <f t="shared" si="566"/>
        <v>0</v>
      </c>
      <c r="N263" s="31">
        <f t="shared" si="566"/>
        <v>0</v>
      </c>
      <c r="O263" s="31">
        <f t="shared" si="566"/>
        <v>0</v>
      </c>
      <c r="P263" s="38">
        <f t="shared" si="567"/>
        <v>0</v>
      </c>
      <c r="Q263" s="31"/>
      <c r="R263" s="31"/>
      <c r="S263" s="31"/>
      <c r="T263" s="37">
        <f t="shared" si="560"/>
        <v>0</v>
      </c>
      <c r="U263" s="31">
        <f t="shared" si="568"/>
        <v>0</v>
      </c>
      <c r="V263" s="31">
        <f t="shared" si="569"/>
        <v>0</v>
      </c>
      <c r="W263" s="31">
        <f t="shared" si="570"/>
        <v>0</v>
      </c>
      <c r="X263" s="42">
        <f t="shared" si="561"/>
        <v>0</v>
      </c>
      <c r="Y263" s="31"/>
      <c r="Z263" s="31">
        <v>132</v>
      </c>
      <c r="AA263" s="31"/>
      <c r="AB263" s="37">
        <f t="shared" si="422"/>
        <v>132</v>
      </c>
      <c r="AC263" s="31">
        <f t="shared" si="571"/>
        <v>0</v>
      </c>
      <c r="AD263" s="31">
        <f t="shared" si="572"/>
        <v>132</v>
      </c>
      <c r="AE263" s="31">
        <f t="shared" si="573"/>
        <v>0</v>
      </c>
      <c r="AF263" s="42">
        <f t="shared" si="424"/>
        <v>132</v>
      </c>
      <c r="AG263" s="31"/>
      <c r="AH263" s="31">
        <v>63</v>
      </c>
      <c r="AI263" s="31"/>
      <c r="AJ263" s="37">
        <f t="shared" si="426"/>
        <v>63</v>
      </c>
      <c r="AK263" s="31">
        <f t="shared" si="574"/>
        <v>0</v>
      </c>
      <c r="AL263" s="31">
        <f t="shared" si="575"/>
        <v>195</v>
      </c>
      <c r="AM263" s="31">
        <f t="shared" si="576"/>
        <v>0</v>
      </c>
      <c r="AN263" s="42">
        <f t="shared" si="428"/>
        <v>195</v>
      </c>
      <c r="AO263" s="31">
        <v>0</v>
      </c>
      <c r="AP263" s="31">
        <v>0</v>
      </c>
      <c r="AQ263" s="31">
        <v>0</v>
      </c>
      <c r="AR263" s="37">
        <f t="shared" si="430"/>
        <v>0</v>
      </c>
      <c r="AS263" s="31">
        <f t="shared" si="577"/>
        <v>0</v>
      </c>
      <c r="AT263" s="31">
        <f t="shared" si="578"/>
        <v>195</v>
      </c>
      <c r="AU263" s="31">
        <f t="shared" si="579"/>
        <v>0</v>
      </c>
      <c r="AV263" s="42">
        <f t="shared" si="432"/>
        <v>195</v>
      </c>
      <c r="AW263" s="31">
        <v>0</v>
      </c>
      <c r="AX263" s="31">
        <v>0</v>
      </c>
      <c r="AY263" s="31">
        <v>0</v>
      </c>
      <c r="AZ263" s="37">
        <f t="shared" si="434"/>
        <v>0</v>
      </c>
      <c r="BA263" s="31">
        <f t="shared" si="580"/>
        <v>0</v>
      </c>
      <c r="BB263" s="31">
        <f t="shared" si="581"/>
        <v>195</v>
      </c>
      <c r="BC263" s="31">
        <f t="shared" si="582"/>
        <v>0</v>
      </c>
      <c r="BD263" s="42">
        <f t="shared" si="436"/>
        <v>195</v>
      </c>
    </row>
    <row r="264" spans="1:56" ht="17.25" customHeight="1" x14ac:dyDescent="0.2">
      <c r="A264" s="6"/>
      <c r="B264" s="34"/>
      <c r="C264" s="39">
        <v>3</v>
      </c>
      <c r="D264" s="40" t="s">
        <v>13</v>
      </c>
      <c r="E264" s="31">
        <v>0</v>
      </c>
      <c r="F264" s="31">
        <v>15144</v>
      </c>
      <c r="G264" s="31">
        <v>0</v>
      </c>
      <c r="H264" s="41">
        <f t="shared" si="564"/>
        <v>15144</v>
      </c>
      <c r="I264" s="31"/>
      <c r="J264" s="31"/>
      <c r="K264" s="31"/>
      <c r="L264" s="37">
        <f t="shared" si="565"/>
        <v>0</v>
      </c>
      <c r="M264" s="31">
        <f t="shared" si="566"/>
        <v>0</v>
      </c>
      <c r="N264" s="31">
        <f t="shared" si="566"/>
        <v>15144</v>
      </c>
      <c r="O264" s="31">
        <f t="shared" si="566"/>
        <v>0</v>
      </c>
      <c r="P264" s="38">
        <f t="shared" si="567"/>
        <v>15144</v>
      </c>
      <c r="Q264" s="31"/>
      <c r="R264" s="31"/>
      <c r="S264" s="31"/>
      <c r="T264" s="37">
        <f t="shared" si="560"/>
        <v>0</v>
      </c>
      <c r="U264" s="31">
        <f t="shared" si="568"/>
        <v>0</v>
      </c>
      <c r="V264" s="31">
        <f t="shared" si="569"/>
        <v>15144</v>
      </c>
      <c r="W264" s="31">
        <f t="shared" si="570"/>
        <v>0</v>
      </c>
      <c r="X264" s="42">
        <f t="shared" si="561"/>
        <v>15144</v>
      </c>
      <c r="Y264" s="31"/>
      <c r="Z264" s="31">
        <f>-147-40-30+30-300-132</f>
        <v>-619</v>
      </c>
      <c r="AA264" s="31"/>
      <c r="AB264" s="37">
        <f t="shared" si="422"/>
        <v>-619</v>
      </c>
      <c r="AC264" s="31">
        <f t="shared" si="571"/>
        <v>0</v>
      </c>
      <c r="AD264" s="31">
        <f t="shared" si="572"/>
        <v>14525</v>
      </c>
      <c r="AE264" s="31">
        <f t="shared" si="573"/>
        <v>0</v>
      </c>
      <c r="AF264" s="42">
        <f t="shared" si="424"/>
        <v>14525</v>
      </c>
      <c r="AG264" s="31"/>
      <c r="AH264" s="31">
        <v>-63</v>
      </c>
      <c r="AI264" s="31"/>
      <c r="AJ264" s="37">
        <f t="shared" si="426"/>
        <v>-63</v>
      </c>
      <c r="AK264" s="31">
        <f t="shared" si="574"/>
        <v>0</v>
      </c>
      <c r="AL264" s="31">
        <f t="shared" si="575"/>
        <v>14462</v>
      </c>
      <c r="AM264" s="31">
        <f t="shared" si="576"/>
        <v>0</v>
      </c>
      <c r="AN264" s="42">
        <f t="shared" si="428"/>
        <v>14462</v>
      </c>
      <c r="AO264" s="31">
        <v>0</v>
      </c>
      <c r="AP264" s="31">
        <v>0</v>
      </c>
      <c r="AQ264" s="31">
        <v>0</v>
      </c>
      <c r="AR264" s="37">
        <f t="shared" si="430"/>
        <v>0</v>
      </c>
      <c r="AS264" s="31">
        <f t="shared" si="577"/>
        <v>0</v>
      </c>
      <c r="AT264" s="31">
        <f t="shared" si="578"/>
        <v>14462</v>
      </c>
      <c r="AU264" s="31">
        <f t="shared" si="579"/>
        <v>0</v>
      </c>
      <c r="AV264" s="42">
        <f t="shared" si="432"/>
        <v>14462</v>
      </c>
      <c r="AW264" s="31">
        <v>0</v>
      </c>
      <c r="AX264" s="31">
        <v>0</v>
      </c>
      <c r="AY264" s="31">
        <v>0</v>
      </c>
      <c r="AZ264" s="37">
        <f t="shared" si="434"/>
        <v>0</v>
      </c>
      <c r="BA264" s="31">
        <f t="shared" si="580"/>
        <v>0</v>
      </c>
      <c r="BB264" s="31">
        <f t="shared" si="581"/>
        <v>14462</v>
      </c>
      <c r="BC264" s="31">
        <f t="shared" si="582"/>
        <v>0</v>
      </c>
      <c r="BD264" s="42">
        <f t="shared" si="436"/>
        <v>14462</v>
      </c>
    </row>
    <row r="265" spans="1:56" ht="17.25" customHeight="1" x14ac:dyDescent="0.2">
      <c r="A265" s="6"/>
      <c r="B265" s="34"/>
      <c r="C265" s="39">
        <v>4</v>
      </c>
      <c r="D265" s="40" t="s">
        <v>14</v>
      </c>
      <c r="E265" s="31">
        <v>0</v>
      </c>
      <c r="F265" s="31">
        <v>0</v>
      </c>
      <c r="G265" s="31">
        <v>0</v>
      </c>
      <c r="H265" s="41">
        <f t="shared" si="564"/>
        <v>0</v>
      </c>
      <c r="I265" s="31"/>
      <c r="J265" s="31"/>
      <c r="K265" s="31"/>
      <c r="L265" s="37">
        <f t="shared" si="565"/>
        <v>0</v>
      </c>
      <c r="M265" s="31">
        <f t="shared" si="566"/>
        <v>0</v>
      </c>
      <c r="N265" s="31">
        <f t="shared" si="566"/>
        <v>0</v>
      </c>
      <c r="O265" s="31">
        <f t="shared" si="566"/>
        <v>0</v>
      </c>
      <c r="P265" s="38">
        <f t="shared" si="567"/>
        <v>0</v>
      </c>
      <c r="Q265" s="31"/>
      <c r="R265" s="31"/>
      <c r="S265" s="31"/>
      <c r="T265" s="37">
        <f t="shared" si="560"/>
        <v>0</v>
      </c>
      <c r="U265" s="31">
        <f t="shared" si="568"/>
        <v>0</v>
      </c>
      <c r="V265" s="31">
        <f t="shared" si="569"/>
        <v>0</v>
      </c>
      <c r="W265" s="31">
        <f t="shared" si="570"/>
        <v>0</v>
      </c>
      <c r="X265" s="42">
        <f t="shared" si="561"/>
        <v>0</v>
      </c>
      <c r="Y265" s="31"/>
      <c r="Z265" s="31"/>
      <c r="AA265" s="31"/>
      <c r="AB265" s="37">
        <f t="shared" si="422"/>
        <v>0</v>
      </c>
      <c r="AC265" s="31">
        <f t="shared" si="571"/>
        <v>0</v>
      </c>
      <c r="AD265" s="31">
        <f t="shared" si="572"/>
        <v>0</v>
      </c>
      <c r="AE265" s="31">
        <f t="shared" si="573"/>
        <v>0</v>
      </c>
      <c r="AF265" s="42">
        <f t="shared" si="424"/>
        <v>0</v>
      </c>
      <c r="AG265" s="31"/>
      <c r="AH265" s="31"/>
      <c r="AI265" s="31"/>
      <c r="AJ265" s="37">
        <f t="shared" si="426"/>
        <v>0</v>
      </c>
      <c r="AK265" s="31">
        <f t="shared" si="574"/>
        <v>0</v>
      </c>
      <c r="AL265" s="31">
        <f t="shared" si="575"/>
        <v>0</v>
      </c>
      <c r="AM265" s="31">
        <f t="shared" si="576"/>
        <v>0</v>
      </c>
      <c r="AN265" s="42">
        <f t="shared" si="428"/>
        <v>0</v>
      </c>
      <c r="AO265" s="31">
        <v>0</v>
      </c>
      <c r="AP265" s="31">
        <v>0</v>
      </c>
      <c r="AQ265" s="31">
        <v>0</v>
      </c>
      <c r="AR265" s="37">
        <f t="shared" si="430"/>
        <v>0</v>
      </c>
      <c r="AS265" s="31">
        <f t="shared" si="577"/>
        <v>0</v>
      </c>
      <c r="AT265" s="31">
        <f t="shared" si="578"/>
        <v>0</v>
      </c>
      <c r="AU265" s="31">
        <f t="shared" si="579"/>
        <v>0</v>
      </c>
      <c r="AV265" s="42">
        <f t="shared" si="432"/>
        <v>0</v>
      </c>
      <c r="AW265" s="31">
        <v>0</v>
      </c>
      <c r="AX265" s="31">
        <v>0</v>
      </c>
      <c r="AY265" s="31">
        <v>0</v>
      </c>
      <c r="AZ265" s="37">
        <f t="shared" si="434"/>
        <v>0</v>
      </c>
      <c r="BA265" s="31">
        <f t="shared" si="580"/>
        <v>0</v>
      </c>
      <c r="BB265" s="31">
        <f t="shared" si="581"/>
        <v>0</v>
      </c>
      <c r="BC265" s="31">
        <f t="shared" si="582"/>
        <v>0</v>
      </c>
      <c r="BD265" s="42">
        <f t="shared" si="436"/>
        <v>0</v>
      </c>
    </row>
    <row r="266" spans="1:56" ht="17.25" customHeight="1" x14ac:dyDescent="0.2">
      <c r="A266" s="6">
        <v>8</v>
      </c>
      <c r="B266" s="34"/>
      <c r="C266" s="39">
        <v>5</v>
      </c>
      <c r="D266" s="40" t="s">
        <v>15</v>
      </c>
      <c r="E266" s="31">
        <v>0</v>
      </c>
      <c r="F266" s="31">
        <v>0</v>
      </c>
      <c r="G266" s="31">
        <v>0</v>
      </c>
      <c r="H266" s="41">
        <f t="shared" si="564"/>
        <v>0</v>
      </c>
      <c r="I266" s="31">
        <v>0</v>
      </c>
      <c r="J266" s="31">
        <v>0</v>
      </c>
      <c r="K266" s="31">
        <v>0</v>
      </c>
      <c r="L266" s="41">
        <f t="shared" si="565"/>
        <v>0</v>
      </c>
      <c r="M266" s="31">
        <v>0</v>
      </c>
      <c r="N266" s="31">
        <v>0</v>
      </c>
      <c r="O266" s="31">
        <v>0</v>
      </c>
      <c r="P266" s="41">
        <f t="shared" si="567"/>
        <v>0</v>
      </c>
      <c r="Q266" s="31">
        <v>0</v>
      </c>
      <c r="R266" s="31">
        <v>0</v>
      </c>
      <c r="S266" s="31">
        <v>0</v>
      </c>
      <c r="T266" s="41">
        <f t="shared" si="560"/>
        <v>0</v>
      </c>
      <c r="U266" s="31">
        <v>0</v>
      </c>
      <c r="V266" s="31">
        <v>0</v>
      </c>
      <c r="W266" s="31">
        <v>0</v>
      </c>
      <c r="X266" s="41">
        <f t="shared" si="561"/>
        <v>0</v>
      </c>
      <c r="Y266" s="31">
        <v>0</v>
      </c>
      <c r="Z266" s="31">
        <v>0</v>
      </c>
      <c r="AA266" s="31">
        <v>0</v>
      </c>
      <c r="AB266" s="41">
        <f t="shared" ref="AB266:AB268" si="583">+AA266+Z266+Y266</f>
        <v>0</v>
      </c>
      <c r="AC266" s="31">
        <v>0</v>
      </c>
      <c r="AD266" s="31">
        <v>0</v>
      </c>
      <c r="AE266" s="31">
        <v>0</v>
      </c>
      <c r="AF266" s="41">
        <f t="shared" ref="AF266:AF268" si="584">+AE266+AD266+AC266</f>
        <v>0</v>
      </c>
      <c r="AG266" s="31">
        <v>0</v>
      </c>
      <c r="AH266" s="31">
        <v>0</v>
      </c>
      <c r="AI266" s="31">
        <v>0</v>
      </c>
      <c r="AJ266" s="41">
        <f t="shared" ref="AJ266" si="585">+AI266+AH266+AG266</f>
        <v>0</v>
      </c>
      <c r="AK266" s="31">
        <v>0</v>
      </c>
      <c r="AL266" s="31">
        <v>0</v>
      </c>
      <c r="AM266" s="31">
        <v>0</v>
      </c>
      <c r="AN266" s="41">
        <f t="shared" ref="AN266" si="586">+AM266+AL266+AK266</f>
        <v>0</v>
      </c>
      <c r="AO266" s="31">
        <v>0</v>
      </c>
      <c r="AP266" s="31">
        <v>0</v>
      </c>
      <c r="AQ266" s="31">
        <v>0</v>
      </c>
      <c r="AR266" s="41">
        <f t="shared" ref="AR266:AR268" si="587">+AQ266+AP266+AO266</f>
        <v>0</v>
      </c>
      <c r="AS266" s="31">
        <v>0</v>
      </c>
      <c r="AT266" s="31">
        <v>0</v>
      </c>
      <c r="AU266" s="31">
        <v>0</v>
      </c>
      <c r="AV266" s="41">
        <f t="shared" ref="AV266:AV268" si="588">+AU266+AT266+AS266</f>
        <v>0</v>
      </c>
      <c r="AW266" s="31">
        <v>0</v>
      </c>
      <c r="AX266" s="31">
        <v>0</v>
      </c>
      <c r="AY266" s="31">
        <v>0</v>
      </c>
      <c r="AZ266" s="41">
        <f t="shared" ref="AZ266:AZ268" si="589">+AY266+AX266+AW266</f>
        <v>0</v>
      </c>
      <c r="BA266" s="31">
        <v>0</v>
      </c>
      <c r="BB266" s="31">
        <v>0</v>
      </c>
      <c r="BC266" s="31">
        <v>0</v>
      </c>
      <c r="BD266" s="41">
        <f t="shared" ref="BD266:BD268" si="590">+BC266+BB266+BA266</f>
        <v>0</v>
      </c>
    </row>
    <row r="267" spans="1:56" ht="17.25" customHeight="1" x14ac:dyDescent="0.2">
      <c r="A267" s="6" t="s">
        <v>97</v>
      </c>
      <c r="B267" s="28"/>
      <c r="C267" s="29">
        <v>6</v>
      </c>
      <c r="D267" s="30" t="s">
        <v>17</v>
      </c>
      <c r="E267" s="31">
        <v>0</v>
      </c>
      <c r="F267" s="31">
        <v>0</v>
      </c>
      <c r="G267" s="31">
        <v>0</v>
      </c>
      <c r="H267" s="102">
        <f t="shared" si="564"/>
        <v>0</v>
      </c>
      <c r="I267" s="31">
        <v>0</v>
      </c>
      <c r="J267" s="31">
        <v>0</v>
      </c>
      <c r="K267" s="31">
        <v>0</v>
      </c>
      <c r="L267" s="31">
        <f t="shared" ref="L267:L268" si="591">+K267+J267+I267</f>
        <v>0</v>
      </c>
      <c r="M267" s="31">
        <v>0</v>
      </c>
      <c r="N267" s="31">
        <v>0</v>
      </c>
      <c r="O267" s="31">
        <v>0</v>
      </c>
      <c r="P267" s="31">
        <f t="shared" ref="P267:P268" si="592">+O267+N267+M267</f>
        <v>0</v>
      </c>
      <c r="Q267" s="31">
        <v>0</v>
      </c>
      <c r="R267" s="31">
        <v>0</v>
      </c>
      <c r="S267" s="31">
        <v>0</v>
      </c>
      <c r="T267" s="31">
        <f t="shared" si="560"/>
        <v>0</v>
      </c>
      <c r="U267" s="31">
        <v>0</v>
      </c>
      <c r="V267" s="31">
        <v>0</v>
      </c>
      <c r="W267" s="31">
        <v>0</v>
      </c>
      <c r="X267" s="102">
        <f t="shared" si="561"/>
        <v>0</v>
      </c>
      <c r="Y267" s="31">
        <v>0</v>
      </c>
      <c r="Z267" s="31">
        <v>0</v>
      </c>
      <c r="AA267" s="31">
        <v>0</v>
      </c>
      <c r="AB267" s="31">
        <f t="shared" si="583"/>
        <v>0</v>
      </c>
      <c r="AC267" s="31">
        <v>0</v>
      </c>
      <c r="AD267" s="31">
        <v>0</v>
      </c>
      <c r="AE267" s="31">
        <v>0</v>
      </c>
      <c r="AF267" s="102">
        <f t="shared" si="584"/>
        <v>0</v>
      </c>
      <c r="AG267" s="31">
        <v>0</v>
      </c>
      <c r="AH267" s="31">
        <v>0</v>
      </c>
      <c r="AI267" s="31">
        <v>0</v>
      </c>
      <c r="AJ267" s="31">
        <f t="shared" ref="AJ267:AJ268" si="593">+AI267+AH267+AG267</f>
        <v>0</v>
      </c>
      <c r="AK267" s="31">
        <v>0</v>
      </c>
      <c r="AL267" s="31">
        <v>0</v>
      </c>
      <c r="AM267" s="31">
        <v>0</v>
      </c>
      <c r="AN267" s="102">
        <f t="shared" ref="AN267:AN268" si="594">+AM267+AL267+AK267</f>
        <v>0</v>
      </c>
      <c r="AO267" s="31">
        <v>0</v>
      </c>
      <c r="AP267" s="31">
        <v>0</v>
      </c>
      <c r="AQ267" s="31">
        <v>0</v>
      </c>
      <c r="AR267" s="31">
        <f t="shared" si="587"/>
        <v>0</v>
      </c>
      <c r="AS267" s="31">
        <v>0</v>
      </c>
      <c r="AT267" s="31">
        <v>0</v>
      </c>
      <c r="AU267" s="31">
        <v>0</v>
      </c>
      <c r="AV267" s="102">
        <f t="shared" si="588"/>
        <v>0</v>
      </c>
      <c r="AW267" s="31">
        <v>0</v>
      </c>
      <c r="AX267" s="31">
        <v>0</v>
      </c>
      <c r="AY267" s="31">
        <v>0</v>
      </c>
      <c r="AZ267" s="31">
        <f t="shared" si="589"/>
        <v>0</v>
      </c>
      <c r="BA267" s="31">
        <v>0</v>
      </c>
      <c r="BB267" s="31">
        <v>0</v>
      </c>
      <c r="BC267" s="31">
        <v>0</v>
      </c>
      <c r="BD267" s="102">
        <f t="shared" si="590"/>
        <v>0</v>
      </c>
    </row>
    <row r="268" spans="1:56" ht="17.25" customHeight="1" x14ac:dyDescent="0.2">
      <c r="A268" s="6" t="s">
        <v>98</v>
      </c>
      <c r="B268" s="34"/>
      <c r="C268" s="39">
        <v>7</v>
      </c>
      <c r="D268" s="40" t="s">
        <v>19</v>
      </c>
      <c r="E268" s="31">
        <v>0</v>
      </c>
      <c r="F268" s="31">
        <v>0</v>
      </c>
      <c r="G268" s="31">
        <v>0</v>
      </c>
      <c r="H268" s="41">
        <f t="shared" si="564"/>
        <v>0</v>
      </c>
      <c r="I268" s="31">
        <v>0</v>
      </c>
      <c r="J268" s="31">
        <v>0</v>
      </c>
      <c r="K268" s="31">
        <v>0</v>
      </c>
      <c r="L268" s="37">
        <f t="shared" si="591"/>
        <v>0</v>
      </c>
      <c r="M268" s="31">
        <v>0</v>
      </c>
      <c r="N268" s="31">
        <v>0</v>
      </c>
      <c r="O268" s="31">
        <v>0</v>
      </c>
      <c r="P268" s="37">
        <f t="shared" si="592"/>
        <v>0</v>
      </c>
      <c r="Q268" s="31">
        <v>0</v>
      </c>
      <c r="R268" s="31">
        <v>0</v>
      </c>
      <c r="S268" s="31">
        <v>0</v>
      </c>
      <c r="T268" s="37">
        <f t="shared" si="560"/>
        <v>0</v>
      </c>
      <c r="U268" s="31">
        <v>0</v>
      </c>
      <c r="V268" s="31">
        <v>0</v>
      </c>
      <c r="W268" s="31">
        <v>0</v>
      </c>
      <c r="X268" s="41">
        <f t="shared" si="561"/>
        <v>0</v>
      </c>
      <c r="Y268" s="31">
        <v>0</v>
      </c>
      <c r="Z268" s="31">
        <v>0</v>
      </c>
      <c r="AA268" s="31">
        <v>0</v>
      </c>
      <c r="AB268" s="37">
        <f t="shared" si="583"/>
        <v>0</v>
      </c>
      <c r="AC268" s="31">
        <v>0</v>
      </c>
      <c r="AD268" s="31">
        <v>0</v>
      </c>
      <c r="AE268" s="31">
        <v>0</v>
      </c>
      <c r="AF268" s="41">
        <f t="shared" si="584"/>
        <v>0</v>
      </c>
      <c r="AG268" s="31">
        <v>0</v>
      </c>
      <c r="AH268" s="31">
        <v>0</v>
      </c>
      <c r="AI268" s="31">
        <v>0</v>
      </c>
      <c r="AJ268" s="37">
        <f t="shared" si="593"/>
        <v>0</v>
      </c>
      <c r="AK268" s="31">
        <v>0</v>
      </c>
      <c r="AL268" s="31">
        <v>0</v>
      </c>
      <c r="AM268" s="31">
        <v>0</v>
      </c>
      <c r="AN268" s="41">
        <f t="shared" si="594"/>
        <v>0</v>
      </c>
      <c r="AO268" s="31">
        <v>0</v>
      </c>
      <c r="AP268" s="31">
        <v>0</v>
      </c>
      <c r="AQ268" s="31">
        <v>0</v>
      </c>
      <c r="AR268" s="37">
        <f t="shared" si="587"/>
        <v>0</v>
      </c>
      <c r="AS268" s="31">
        <v>0</v>
      </c>
      <c r="AT268" s="31">
        <v>0</v>
      </c>
      <c r="AU268" s="31">
        <v>0</v>
      </c>
      <c r="AV268" s="41">
        <f t="shared" si="588"/>
        <v>0</v>
      </c>
      <c r="AW268" s="31">
        <v>0</v>
      </c>
      <c r="AX268" s="31">
        <v>0</v>
      </c>
      <c r="AY268" s="31">
        <v>0</v>
      </c>
      <c r="AZ268" s="37">
        <f t="shared" si="589"/>
        <v>0</v>
      </c>
      <c r="BA268" s="31">
        <v>0</v>
      </c>
      <c r="BB268" s="31">
        <v>0</v>
      </c>
      <c r="BC268" s="31">
        <v>0</v>
      </c>
      <c r="BD268" s="41">
        <f t="shared" si="590"/>
        <v>0</v>
      </c>
    </row>
    <row r="269" spans="1:56" ht="17.25" customHeight="1" x14ac:dyDescent="0.2">
      <c r="A269" s="6" t="s">
        <v>99</v>
      </c>
      <c r="B269" s="34"/>
      <c r="C269" s="39">
        <v>8</v>
      </c>
      <c r="D269" s="40" t="s">
        <v>20</v>
      </c>
      <c r="E269" s="31">
        <v>0</v>
      </c>
      <c r="F269" s="31">
        <v>0</v>
      </c>
      <c r="G269" s="31">
        <v>0</v>
      </c>
      <c r="H269" s="41">
        <f t="shared" si="564"/>
        <v>0</v>
      </c>
      <c r="I269" s="31">
        <v>0</v>
      </c>
      <c r="J269" s="31">
        <v>0</v>
      </c>
      <c r="K269" s="31">
        <v>0</v>
      </c>
      <c r="L269" s="37">
        <f>+K269+J269+I269</f>
        <v>0</v>
      </c>
      <c r="M269" s="31">
        <f t="shared" si="566"/>
        <v>0</v>
      </c>
      <c r="N269" s="31">
        <f t="shared" si="566"/>
        <v>0</v>
      </c>
      <c r="O269" s="31">
        <f t="shared" si="566"/>
        <v>0</v>
      </c>
      <c r="P269" s="37">
        <f>+O269+N269+M269</f>
        <v>0</v>
      </c>
      <c r="Q269" s="31">
        <v>0</v>
      </c>
      <c r="R269" s="31">
        <v>0</v>
      </c>
      <c r="S269" s="31">
        <v>0</v>
      </c>
      <c r="T269" s="37">
        <f>+S269+R269+Q269</f>
        <v>0</v>
      </c>
      <c r="U269" s="31">
        <f t="shared" ref="U269:U270" si="595">+Q269+M269</f>
        <v>0</v>
      </c>
      <c r="V269" s="31">
        <f t="shared" ref="V269:V270" si="596">+R269+N269</f>
        <v>0</v>
      </c>
      <c r="W269" s="31">
        <f t="shared" ref="W269:W270" si="597">+S269+O269</f>
        <v>0</v>
      </c>
      <c r="X269" s="41">
        <f>+W269+V269+U269</f>
        <v>0</v>
      </c>
      <c r="Y269" s="31">
        <v>0</v>
      </c>
      <c r="Z269" s="31">
        <v>0</v>
      </c>
      <c r="AA269" s="31">
        <v>0</v>
      </c>
      <c r="AB269" s="37">
        <f>+AA269+Z269+Y269</f>
        <v>0</v>
      </c>
      <c r="AC269" s="31">
        <f t="shared" ref="AC269:AC270" si="598">+Y269+U269</f>
        <v>0</v>
      </c>
      <c r="AD269" s="31">
        <f t="shared" ref="AD269:AD270" si="599">+Z269+V269</f>
        <v>0</v>
      </c>
      <c r="AE269" s="31">
        <f t="shared" ref="AE269:AE270" si="600">+AA269+W269</f>
        <v>0</v>
      </c>
      <c r="AF269" s="41">
        <f>+AE269+AD269+AC269</f>
        <v>0</v>
      </c>
      <c r="AG269" s="31">
        <v>0</v>
      </c>
      <c r="AH269" s="31">
        <v>0</v>
      </c>
      <c r="AI269" s="31">
        <v>0</v>
      </c>
      <c r="AJ269" s="37">
        <f>+AI269+AH269+AG269</f>
        <v>0</v>
      </c>
      <c r="AK269" s="31">
        <f t="shared" ref="AK269:AK270" si="601">+AG269+AC269</f>
        <v>0</v>
      </c>
      <c r="AL269" s="31">
        <f t="shared" ref="AL269:AL270" si="602">+AH269+AD269</f>
        <v>0</v>
      </c>
      <c r="AM269" s="31">
        <f t="shared" ref="AM269:AM270" si="603">+AI269+AE269</f>
        <v>0</v>
      </c>
      <c r="AN269" s="41">
        <f>+AM269+AL269+AK269</f>
        <v>0</v>
      </c>
      <c r="AO269" s="31">
        <v>0</v>
      </c>
      <c r="AP269" s="31">
        <v>0</v>
      </c>
      <c r="AQ269" s="31">
        <v>0</v>
      </c>
      <c r="AR269" s="37">
        <f>+AQ269+AP269+AO269</f>
        <v>0</v>
      </c>
      <c r="AS269" s="31">
        <f t="shared" ref="AS269:AS270" si="604">+AO269+AK269</f>
        <v>0</v>
      </c>
      <c r="AT269" s="31">
        <f t="shared" ref="AT269:AT270" si="605">+AP269+AL269</f>
        <v>0</v>
      </c>
      <c r="AU269" s="31">
        <f t="shared" ref="AU269:AU270" si="606">+AQ269+AM269</f>
        <v>0</v>
      </c>
      <c r="AV269" s="41">
        <f>+AU269+AT269+AS269</f>
        <v>0</v>
      </c>
      <c r="AW269" s="31">
        <v>0</v>
      </c>
      <c r="AX269" s="31">
        <v>0</v>
      </c>
      <c r="AY269" s="31">
        <v>0</v>
      </c>
      <c r="AZ269" s="37">
        <f>+AY269+AX269+AW269</f>
        <v>0</v>
      </c>
      <c r="BA269" s="31">
        <f t="shared" ref="BA269:BA270" si="607">+AW269+AS269</f>
        <v>0</v>
      </c>
      <c r="BB269" s="31">
        <f t="shared" ref="BB269:BB270" si="608">+AX269+AT269</f>
        <v>0</v>
      </c>
      <c r="BC269" s="31">
        <f t="shared" ref="BC269:BC270" si="609">+AY269+AU269</f>
        <v>0</v>
      </c>
      <c r="BD269" s="41">
        <f>+BC269+BB269+BA269</f>
        <v>0</v>
      </c>
    </row>
    <row r="270" spans="1:56" ht="17.25" customHeight="1" x14ac:dyDescent="0.2">
      <c r="A270" s="6" t="s">
        <v>47</v>
      </c>
      <c r="B270" s="94">
        <v>86</v>
      </c>
      <c r="C270" s="95" t="s">
        <v>53</v>
      </c>
      <c r="D270" s="65"/>
      <c r="E270" s="66"/>
      <c r="F270" s="66"/>
      <c r="G270" s="66"/>
      <c r="H270" s="111">
        <f t="shared" si="564"/>
        <v>0</v>
      </c>
      <c r="I270" s="66"/>
      <c r="J270" s="66"/>
      <c r="K270" s="66"/>
      <c r="L270" s="66">
        <f>+K270+J270+I270</f>
        <v>0</v>
      </c>
      <c r="M270" s="66">
        <f t="shared" si="566"/>
        <v>0</v>
      </c>
      <c r="N270" s="66">
        <f t="shared" si="566"/>
        <v>0</v>
      </c>
      <c r="O270" s="66">
        <f t="shared" si="566"/>
        <v>0</v>
      </c>
      <c r="P270" s="67">
        <f>+O270+N270+M270</f>
        <v>0</v>
      </c>
      <c r="Q270" s="66"/>
      <c r="R270" s="66"/>
      <c r="S270" s="66"/>
      <c r="T270" s="66">
        <f>+S270+R270+Q270</f>
        <v>0</v>
      </c>
      <c r="U270" s="66">
        <f t="shared" si="595"/>
        <v>0</v>
      </c>
      <c r="V270" s="66">
        <f t="shared" si="596"/>
        <v>0</v>
      </c>
      <c r="W270" s="66">
        <f t="shared" si="597"/>
        <v>0</v>
      </c>
      <c r="X270" s="112">
        <f>+W270+V270+U270</f>
        <v>0</v>
      </c>
      <c r="Y270" s="66"/>
      <c r="Z270" s="66"/>
      <c r="AA270" s="66"/>
      <c r="AB270" s="66">
        <f>+AA270+Z270+Y270</f>
        <v>0</v>
      </c>
      <c r="AC270" s="66">
        <f t="shared" si="598"/>
        <v>0</v>
      </c>
      <c r="AD270" s="66">
        <f t="shared" si="599"/>
        <v>0</v>
      </c>
      <c r="AE270" s="66">
        <f t="shared" si="600"/>
        <v>0</v>
      </c>
      <c r="AF270" s="112">
        <f>+AE270+AD270+AC270</f>
        <v>0</v>
      </c>
      <c r="AG270" s="66"/>
      <c r="AH270" s="66"/>
      <c r="AI270" s="66"/>
      <c r="AJ270" s="66">
        <f>+AI270+AH270+AG270</f>
        <v>0</v>
      </c>
      <c r="AK270" s="66">
        <f t="shared" si="601"/>
        <v>0</v>
      </c>
      <c r="AL270" s="66">
        <f t="shared" si="602"/>
        <v>0</v>
      </c>
      <c r="AM270" s="66">
        <f t="shared" si="603"/>
        <v>0</v>
      </c>
      <c r="AN270" s="112">
        <f>+AM270+AL270+AK270</f>
        <v>0</v>
      </c>
      <c r="AO270" s="66"/>
      <c r="AP270" s="66"/>
      <c r="AQ270" s="66"/>
      <c r="AR270" s="66">
        <f>+AQ270+AP270+AO270</f>
        <v>0</v>
      </c>
      <c r="AS270" s="66">
        <f t="shared" si="604"/>
        <v>0</v>
      </c>
      <c r="AT270" s="66">
        <f t="shared" si="605"/>
        <v>0</v>
      </c>
      <c r="AU270" s="66">
        <f t="shared" si="606"/>
        <v>0</v>
      </c>
      <c r="AV270" s="112">
        <f>+AU270+AT270+AS270</f>
        <v>0</v>
      </c>
      <c r="AW270" s="66"/>
      <c r="AX270" s="66"/>
      <c r="AY270" s="66"/>
      <c r="AZ270" s="66">
        <f>+AY270+AX270+AW270</f>
        <v>0</v>
      </c>
      <c r="BA270" s="66">
        <f t="shared" si="607"/>
        <v>0</v>
      </c>
      <c r="BB270" s="66">
        <f t="shared" si="608"/>
        <v>0</v>
      </c>
      <c r="BC270" s="66">
        <f t="shared" si="609"/>
        <v>0</v>
      </c>
      <c r="BD270" s="112">
        <f>+BC270+BB270+BA270</f>
        <v>0</v>
      </c>
    </row>
    <row r="271" spans="1:56" ht="17.25" customHeight="1" x14ac:dyDescent="0.2">
      <c r="A271" s="6"/>
      <c r="B271" s="100" t="s">
        <v>59</v>
      </c>
      <c r="C271" s="330" t="s">
        <v>107</v>
      </c>
      <c r="D271" s="330"/>
      <c r="E271" s="99">
        <f>SUM(E272:E280)</f>
        <v>0</v>
      </c>
      <c r="F271" s="99">
        <f>SUM(F272:F280)</f>
        <v>47</v>
      </c>
      <c r="G271" s="99">
        <f>SUM(G272:G280)</f>
        <v>0</v>
      </c>
      <c r="H271" s="267">
        <f t="shared" ref="H271:H278" si="610">+G271+F271+E271</f>
        <v>47</v>
      </c>
      <c r="I271" s="99">
        <f>SUM(I272:I280)</f>
        <v>0</v>
      </c>
      <c r="J271" s="99">
        <f>SUM(J272:J280)</f>
        <v>0</v>
      </c>
      <c r="K271" s="99">
        <f>SUM(K272:K280)</f>
        <v>0</v>
      </c>
      <c r="L271" s="99">
        <f t="shared" ref="L271:L279" si="611">+K271+J271+I271</f>
        <v>0</v>
      </c>
      <c r="M271" s="75">
        <f>SUM(M272:M280)</f>
        <v>0</v>
      </c>
      <c r="N271" s="75">
        <f>SUM(N272:N280)</f>
        <v>47</v>
      </c>
      <c r="O271" s="75">
        <f>SUM(O272:O280)</f>
        <v>0</v>
      </c>
      <c r="P271" s="99">
        <f t="shared" ref="P271:P279" si="612">+O271+N271+M271</f>
        <v>47</v>
      </c>
      <c r="Q271" s="99">
        <f>SUM(Q272:Q280)</f>
        <v>0</v>
      </c>
      <c r="R271" s="99">
        <f>SUM(R272:R280)</f>
        <v>0</v>
      </c>
      <c r="S271" s="99">
        <f>SUM(S272:S280)</f>
        <v>0</v>
      </c>
      <c r="T271" s="99">
        <f t="shared" ref="T271:T280" si="613">+S271+R271+Q271</f>
        <v>0</v>
      </c>
      <c r="U271" s="75">
        <f>SUM(U272:U280)</f>
        <v>0</v>
      </c>
      <c r="V271" s="75">
        <f>SUM(V272:V280)</f>
        <v>47</v>
      </c>
      <c r="W271" s="75">
        <f>SUM(W272:W280)</f>
        <v>0</v>
      </c>
      <c r="X271" s="267">
        <f t="shared" ref="X271:X280" si="614">+W271+V271+U271</f>
        <v>47</v>
      </c>
      <c r="Y271" s="99">
        <f>SUM(Y272:Y280)</f>
        <v>0</v>
      </c>
      <c r="Z271" s="99">
        <f>SUM(Z272:Z280)</f>
        <v>0</v>
      </c>
      <c r="AA271" s="99">
        <f>SUM(AA272:AA280)</f>
        <v>0</v>
      </c>
      <c r="AB271" s="99">
        <f t="shared" ref="AB271:AB280" si="615">+AA271+Z271+Y271</f>
        <v>0</v>
      </c>
      <c r="AC271" s="75">
        <f>SUM(AC272:AC280)</f>
        <v>0</v>
      </c>
      <c r="AD271" s="75">
        <f>SUM(AD272:AD280)</f>
        <v>47</v>
      </c>
      <c r="AE271" s="75">
        <f>SUM(AE272:AE280)</f>
        <v>0</v>
      </c>
      <c r="AF271" s="267">
        <f t="shared" ref="AF271:AF280" si="616">+AE271+AD271+AC271</f>
        <v>47</v>
      </c>
      <c r="AG271" s="99">
        <f>SUM(AG272:AG280)</f>
        <v>0</v>
      </c>
      <c r="AH271" s="99">
        <f>SUM(AH272:AH280)</f>
        <v>0</v>
      </c>
      <c r="AI271" s="99">
        <f>SUM(AI272:AI280)</f>
        <v>0</v>
      </c>
      <c r="AJ271" s="99">
        <f t="shared" ref="AJ271:AJ299" si="617">+AI271+AH271+AG271</f>
        <v>0</v>
      </c>
      <c r="AK271" s="75">
        <f>SUM(AK272:AK280)</f>
        <v>0</v>
      </c>
      <c r="AL271" s="75">
        <f>SUM(AL272:AL280)</f>
        <v>47</v>
      </c>
      <c r="AM271" s="75">
        <f>SUM(AM272:AM280)</f>
        <v>0</v>
      </c>
      <c r="AN271" s="267">
        <f t="shared" ref="AN271:AN299" si="618">+AM271+AL271+AK271</f>
        <v>47</v>
      </c>
      <c r="AO271" s="99">
        <f>SUM(AO272:AO280)</f>
        <v>0</v>
      </c>
      <c r="AP271" s="99">
        <f>SUM(AP272:AP280)</f>
        <v>0</v>
      </c>
      <c r="AQ271" s="99">
        <f>SUM(AQ272:AQ280)</f>
        <v>0</v>
      </c>
      <c r="AR271" s="99">
        <f t="shared" ref="AR271:AR299" si="619">+AQ271+AP271+AO271</f>
        <v>0</v>
      </c>
      <c r="AS271" s="75">
        <f>SUM(AS272:AS280)</f>
        <v>0</v>
      </c>
      <c r="AT271" s="75">
        <f>SUM(AT272:AT280)</f>
        <v>47</v>
      </c>
      <c r="AU271" s="75">
        <f>SUM(AU272:AU280)</f>
        <v>0</v>
      </c>
      <c r="AV271" s="267">
        <f t="shared" ref="AV271:AV299" si="620">+AU271+AT271+AS271</f>
        <v>47</v>
      </c>
      <c r="AW271" s="99">
        <f>SUM(AW272:AW280)</f>
        <v>0</v>
      </c>
      <c r="AX271" s="99">
        <f>SUM(AX272:AX280)</f>
        <v>0</v>
      </c>
      <c r="AY271" s="99">
        <f>SUM(AY272:AY280)</f>
        <v>0</v>
      </c>
      <c r="AZ271" s="99">
        <f t="shared" ref="AZ271:AZ299" si="621">+AY271+AX271+AW271</f>
        <v>0</v>
      </c>
      <c r="BA271" s="75">
        <f>SUM(BA272:BA280)</f>
        <v>0</v>
      </c>
      <c r="BB271" s="75">
        <f>SUM(BB272:BB280)</f>
        <v>47</v>
      </c>
      <c r="BC271" s="75">
        <f>SUM(BC272:BC280)</f>
        <v>0</v>
      </c>
      <c r="BD271" s="267">
        <f t="shared" ref="BD271:BD299" si="622">+BC271+BB271+BA271</f>
        <v>47</v>
      </c>
    </row>
    <row r="272" spans="1:56" ht="17.25" customHeight="1" x14ac:dyDescent="0.2">
      <c r="A272" s="6"/>
      <c r="B272" s="58"/>
      <c r="C272" s="59">
        <v>1</v>
      </c>
      <c r="D272" s="60" t="s">
        <v>11</v>
      </c>
      <c r="E272" s="31"/>
      <c r="F272" s="31"/>
      <c r="G272" s="31"/>
      <c r="H272" s="135">
        <f t="shared" si="610"/>
        <v>0</v>
      </c>
      <c r="I272" s="31"/>
      <c r="J272" s="31"/>
      <c r="K272" s="31"/>
      <c r="L272" s="61">
        <f t="shared" si="611"/>
        <v>0</v>
      </c>
      <c r="M272" s="31">
        <f t="shared" ref="M272:M275" si="623">+I272+E272</f>
        <v>0</v>
      </c>
      <c r="N272" s="31">
        <f t="shared" ref="N272:N275" si="624">+J272+F272</f>
        <v>0</v>
      </c>
      <c r="O272" s="31">
        <f t="shared" ref="O272:O275" si="625">+K272+G272</f>
        <v>0</v>
      </c>
      <c r="P272" s="62">
        <f t="shared" si="612"/>
        <v>0</v>
      </c>
      <c r="Q272" s="31"/>
      <c r="R272" s="31"/>
      <c r="S272" s="31"/>
      <c r="T272" s="61">
        <f t="shared" si="613"/>
        <v>0</v>
      </c>
      <c r="U272" s="31">
        <f t="shared" ref="U272:U275" si="626">+Q272+M272</f>
        <v>0</v>
      </c>
      <c r="V272" s="31">
        <f t="shared" ref="V272:V275" si="627">+R272+N272</f>
        <v>0</v>
      </c>
      <c r="W272" s="31">
        <f t="shared" ref="W272:W275" si="628">+S272+O272</f>
        <v>0</v>
      </c>
      <c r="X272" s="262">
        <f t="shared" si="614"/>
        <v>0</v>
      </c>
      <c r="Y272" s="31"/>
      <c r="Z272" s="31"/>
      <c r="AA272" s="31"/>
      <c r="AB272" s="61">
        <f t="shared" si="615"/>
        <v>0</v>
      </c>
      <c r="AC272" s="31">
        <f t="shared" ref="AC272:AC275" si="629">+Y272+U272</f>
        <v>0</v>
      </c>
      <c r="AD272" s="31">
        <f t="shared" ref="AD272:AD275" si="630">+Z272+V272</f>
        <v>0</v>
      </c>
      <c r="AE272" s="31">
        <f t="shared" ref="AE272:AE275" si="631">+AA272+W272</f>
        <v>0</v>
      </c>
      <c r="AF272" s="262">
        <f t="shared" si="616"/>
        <v>0</v>
      </c>
      <c r="AG272" s="31"/>
      <c r="AH272" s="31"/>
      <c r="AI272" s="31"/>
      <c r="AJ272" s="61">
        <f t="shared" si="617"/>
        <v>0</v>
      </c>
      <c r="AK272" s="31">
        <f t="shared" ref="AK272:AK275" si="632">+AG272+AC272</f>
        <v>0</v>
      </c>
      <c r="AL272" s="31">
        <f t="shared" ref="AL272:AL275" si="633">+AH272+AD272</f>
        <v>0</v>
      </c>
      <c r="AM272" s="31">
        <f t="shared" ref="AM272:AM275" si="634">+AI272+AE272</f>
        <v>0</v>
      </c>
      <c r="AN272" s="262">
        <f t="shared" si="618"/>
        <v>0</v>
      </c>
      <c r="AO272" s="31">
        <v>0</v>
      </c>
      <c r="AP272" s="31">
        <v>0</v>
      </c>
      <c r="AQ272" s="31">
        <v>0</v>
      </c>
      <c r="AR272" s="61">
        <f t="shared" si="619"/>
        <v>0</v>
      </c>
      <c r="AS272" s="31">
        <f t="shared" ref="AS272:AS275" si="635">+AO272+AK272</f>
        <v>0</v>
      </c>
      <c r="AT272" s="31">
        <f t="shared" ref="AT272:AT275" si="636">+AP272+AL272</f>
        <v>0</v>
      </c>
      <c r="AU272" s="31">
        <f t="shared" ref="AU272:AU275" si="637">+AQ272+AM272</f>
        <v>0</v>
      </c>
      <c r="AV272" s="262">
        <f t="shared" si="620"/>
        <v>0</v>
      </c>
      <c r="AW272" s="31">
        <v>0</v>
      </c>
      <c r="AX272" s="31">
        <v>0</v>
      </c>
      <c r="AY272" s="31">
        <v>0</v>
      </c>
      <c r="AZ272" s="61">
        <f t="shared" si="621"/>
        <v>0</v>
      </c>
      <c r="BA272" s="31">
        <f t="shared" ref="BA272:BA275" si="638">+AW272+AS272</f>
        <v>0</v>
      </c>
      <c r="BB272" s="31">
        <f t="shared" ref="BB272:BB275" si="639">+AX272+AT272</f>
        <v>0</v>
      </c>
      <c r="BC272" s="31">
        <f t="shared" ref="BC272:BC275" si="640">+AY272+AU272</f>
        <v>0</v>
      </c>
      <c r="BD272" s="262">
        <f t="shared" si="622"/>
        <v>0</v>
      </c>
    </row>
    <row r="273" spans="1:56" ht="17.25" customHeight="1" x14ac:dyDescent="0.2">
      <c r="A273" s="6"/>
      <c r="B273" s="34"/>
      <c r="C273" s="35">
        <v>2</v>
      </c>
      <c r="D273" s="36" t="s">
        <v>12</v>
      </c>
      <c r="E273" s="31"/>
      <c r="F273" s="31"/>
      <c r="G273" s="31"/>
      <c r="H273" s="41">
        <f t="shared" si="610"/>
        <v>0</v>
      </c>
      <c r="I273" s="31"/>
      <c r="J273" s="31"/>
      <c r="K273" s="31"/>
      <c r="L273" s="37">
        <f t="shared" si="611"/>
        <v>0</v>
      </c>
      <c r="M273" s="31">
        <f t="shared" si="623"/>
        <v>0</v>
      </c>
      <c r="N273" s="31">
        <f t="shared" si="624"/>
        <v>0</v>
      </c>
      <c r="O273" s="31">
        <f t="shared" si="625"/>
        <v>0</v>
      </c>
      <c r="P273" s="38">
        <f t="shared" si="612"/>
        <v>0</v>
      </c>
      <c r="Q273" s="31"/>
      <c r="R273" s="31"/>
      <c r="S273" s="31"/>
      <c r="T273" s="37">
        <f t="shared" si="613"/>
        <v>0</v>
      </c>
      <c r="U273" s="31">
        <f t="shared" si="626"/>
        <v>0</v>
      </c>
      <c r="V273" s="31">
        <f t="shared" si="627"/>
        <v>0</v>
      </c>
      <c r="W273" s="31">
        <f t="shared" si="628"/>
        <v>0</v>
      </c>
      <c r="X273" s="42">
        <f t="shared" si="614"/>
        <v>0</v>
      </c>
      <c r="Y273" s="31"/>
      <c r="Z273" s="31"/>
      <c r="AA273" s="31"/>
      <c r="AB273" s="37">
        <f t="shared" si="615"/>
        <v>0</v>
      </c>
      <c r="AC273" s="31">
        <f t="shared" si="629"/>
        <v>0</v>
      </c>
      <c r="AD273" s="31">
        <f t="shared" si="630"/>
        <v>0</v>
      </c>
      <c r="AE273" s="31">
        <f t="shared" si="631"/>
        <v>0</v>
      </c>
      <c r="AF273" s="42">
        <f t="shared" si="616"/>
        <v>0</v>
      </c>
      <c r="AG273" s="31"/>
      <c r="AH273" s="31"/>
      <c r="AI273" s="31"/>
      <c r="AJ273" s="37">
        <f t="shared" si="617"/>
        <v>0</v>
      </c>
      <c r="AK273" s="31">
        <f t="shared" si="632"/>
        <v>0</v>
      </c>
      <c r="AL273" s="31">
        <f t="shared" si="633"/>
        <v>0</v>
      </c>
      <c r="AM273" s="31">
        <f t="shared" si="634"/>
        <v>0</v>
      </c>
      <c r="AN273" s="42">
        <f t="shared" si="618"/>
        <v>0</v>
      </c>
      <c r="AO273" s="31">
        <v>0</v>
      </c>
      <c r="AP273" s="31">
        <v>0</v>
      </c>
      <c r="AQ273" s="31">
        <v>0</v>
      </c>
      <c r="AR273" s="37">
        <f t="shared" si="619"/>
        <v>0</v>
      </c>
      <c r="AS273" s="31">
        <f t="shared" si="635"/>
        <v>0</v>
      </c>
      <c r="AT273" s="31">
        <f t="shared" si="636"/>
        <v>0</v>
      </c>
      <c r="AU273" s="31">
        <f t="shared" si="637"/>
        <v>0</v>
      </c>
      <c r="AV273" s="42">
        <f t="shared" si="620"/>
        <v>0</v>
      </c>
      <c r="AW273" s="31">
        <v>0</v>
      </c>
      <c r="AX273" s="31">
        <v>0</v>
      </c>
      <c r="AY273" s="31">
        <v>0</v>
      </c>
      <c r="AZ273" s="37">
        <f t="shared" si="621"/>
        <v>0</v>
      </c>
      <c r="BA273" s="31">
        <f t="shared" si="638"/>
        <v>0</v>
      </c>
      <c r="BB273" s="31">
        <f t="shared" si="639"/>
        <v>0</v>
      </c>
      <c r="BC273" s="31">
        <f t="shared" si="640"/>
        <v>0</v>
      </c>
      <c r="BD273" s="42">
        <f t="shared" si="622"/>
        <v>0</v>
      </c>
    </row>
    <row r="274" spans="1:56" ht="17.25" customHeight="1" x14ac:dyDescent="0.2">
      <c r="A274" s="6"/>
      <c r="B274" s="34"/>
      <c r="C274" s="39">
        <v>3</v>
      </c>
      <c r="D274" s="40" t="s">
        <v>13</v>
      </c>
      <c r="E274" s="31"/>
      <c r="F274" s="31"/>
      <c r="G274" s="31"/>
      <c r="H274" s="41">
        <f t="shared" si="610"/>
        <v>0</v>
      </c>
      <c r="I274" s="31"/>
      <c r="J274" s="31"/>
      <c r="K274" s="31"/>
      <c r="L274" s="37">
        <f t="shared" si="611"/>
        <v>0</v>
      </c>
      <c r="M274" s="31">
        <f t="shared" si="623"/>
        <v>0</v>
      </c>
      <c r="N274" s="31">
        <f t="shared" si="624"/>
        <v>0</v>
      </c>
      <c r="O274" s="31">
        <f t="shared" si="625"/>
        <v>0</v>
      </c>
      <c r="P274" s="38">
        <f t="shared" si="612"/>
        <v>0</v>
      </c>
      <c r="Q274" s="31"/>
      <c r="R274" s="31"/>
      <c r="S274" s="31"/>
      <c r="T274" s="37">
        <f t="shared" si="613"/>
        <v>0</v>
      </c>
      <c r="U274" s="31">
        <f t="shared" si="626"/>
        <v>0</v>
      </c>
      <c r="V274" s="31">
        <f t="shared" si="627"/>
        <v>0</v>
      </c>
      <c r="W274" s="31">
        <f t="shared" si="628"/>
        <v>0</v>
      </c>
      <c r="X274" s="42">
        <f t="shared" si="614"/>
        <v>0</v>
      </c>
      <c r="Y274" s="31"/>
      <c r="Z274" s="31"/>
      <c r="AA274" s="31"/>
      <c r="AB274" s="37">
        <f t="shared" si="615"/>
        <v>0</v>
      </c>
      <c r="AC274" s="31">
        <f t="shared" si="629"/>
        <v>0</v>
      </c>
      <c r="AD274" s="31">
        <f t="shared" si="630"/>
        <v>0</v>
      </c>
      <c r="AE274" s="31">
        <f t="shared" si="631"/>
        <v>0</v>
      </c>
      <c r="AF274" s="42">
        <f t="shared" si="616"/>
        <v>0</v>
      </c>
      <c r="AG274" s="31"/>
      <c r="AH274" s="31"/>
      <c r="AI274" s="31"/>
      <c r="AJ274" s="37">
        <f t="shared" si="617"/>
        <v>0</v>
      </c>
      <c r="AK274" s="31">
        <f t="shared" si="632"/>
        <v>0</v>
      </c>
      <c r="AL274" s="31">
        <f t="shared" si="633"/>
        <v>0</v>
      </c>
      <c r="AM274" s="31">
        <f t="shared" si="634"/>
        <v>0</v>
      </c>
      <c r="AN274" s="42">
        <f t="shared" si="618"/>
        <v>0</v>
      </c>
      <c r="AO274" s="31">
        <v>0</v>
      </c>
      <c r="AP274" s="31">
        <v>0</v>
      </c>
      <c r="AQ274" s="31">
        <v>0</v>
      </c>
      <c r="AR274" s="37">
        <f t="shared" si="619"/>
        <v>0</v>
      </c>
      <c r="AS274" s="31">
        <f t="shared" si="635"/>
        <v>0</v>
      </c>
      <c r="AT274" s="31">
        <f t="shared" si="636"/>
        <v>0</v>
      </c>
      <c r="AU274" s="31">
        <f t="shared" si="637"/>
        <v>0</v>
      </c>
      <c r="AV274" s="42">
        <f t="shared" si="620"/>
        <v>0</v>
      </c>
      <c r="AW274" s="31">
        <v>0</v>
      </c>
      <c r="AX274" s="31">
        <v>0</v>
      </c>
      <c r="AY274" s="31">
        <v>0</v>
      </c>
      <c r="AZ274" s="37">
        <f t="shared" si="621"/>
        <v>0</v>
      </c>
      <c r="BA274" s="31">
        <f t="shared" si="638"/>
        <v>0</v>
      </c>
      <c r="BB274" s="31">
        <f t="shared" si="639"/>
        <v>0</v>
      </c>
      <c r="BC274" s="31">
        <f t="shared" si="640"/>
        <v>0</v>
      </c>
      <c r="BD274" s="42">
        <f t="shared" si="622"/>
        <v>0</v>
      </c>
    </row>
    <row r="275" spans="1:56" ht="17.25" customHeight="1" x14ac:dyDescent="0.2">
      <c r="A275" s="6"/>
      <c r="B275" s="34"/>
      <c r="C275" s="39">
        <v>4</v>
      </c>
      <c r="D275" s="40" t="s">
        <v>14</v>
      </c>
      <c r="E275" s="31"/>
      <c r="F275" s="31"/>
      <c r="G275" s="31"/>
      <c r="H275" s="41">
        <f t="shared" si="610"/>
        <v>0</v>
      </c>
      <c r="I275" s="31"/>
      <c r="J275" s="31"/>
      <c r="K275" s="31"/>
      <c r="L275" s="37">
        <f t="shared" si="611"/>
        <v>0</v>
      </c>
      <c r="M275" s="31">
        <f t="shared" si="623"/>
        <v>0</v>
      </c>
      <c r="N275" s="31">
        <f t="shared" si="624"/>
        <v>0</v>
      </c>
      <c r="O275" s="31">
        <f t="shared" si="625"/>
        <v>0</v>
      </c>
      <c r="P275" s="38">
        <f t="shared" si="612"/>
        <v>0</v>
      </c>
      <c r="Q275" s="31"/>
      <c r="R275" s="31"/>
      <c r="S275" s="31"/>
      <c r="T275" s="37">
        <f t="shared" si="613"/>
        <v>0</v>
      </c>
      <c r="U275" s="31">
        <f t="shared" si="626"/>
        <v>0</v>
      </c>
      <c r="V275" s="31">
        <f t="shared" si="627"/>
        <v>0</v>
      </c>
      <c r="W275" s="31">
        <f t="shared" si="628"/>
        <v>0</v>
      </c>
      <c r="X275" s="42">
        <f t="shared" si="614"/>
        <v>0</v>
      </c>
      <c r="Y275" s="31"/>
      <c r="Z275" s="31"/>
      <c r="AA275" s="31"/>
      <c r="AB275" s="37">
        <f t="shared" si="615"/>
        <v>0</v>
      </c>
      <c r="AC275" s="31">
        <f t="shared" si="629"/>
        <v>0</v>
      </c>
      <c r="AD275" s="31">
        <f t="shared" si="630"/>
        <v>0</v>
      </c>
      <c r="AE275" s="31">
        <f t="shared" si="631"/>
        <v>0</v>
      </c>
      <c r="AF275" s="42">
        <f t="shared" si="616"/>
        <v>0</v>
      </c>
      <c r="AG275" s="31"/>
      <c r="AH275" s="31"/>
      <c r="AI275" s="31"/>
      <c r="AJ275" s="37">
        <f t="shared" si="617"/>
        <v>0</v>
      </c>
      <c r="AK275" s="31">
        <f t="shared" si="632"/>
        <v>0</v>
      </c>
      <c r="AL275" s="31">
        <f t="shared" si="633"/>
        <v>0</v>
      </c>
      <c r="AM275" s="31">
        <f t="shared" si="634"/>
        <v>0</v>
      </c>
      <c r="AN275" s="42">
        <f t="shared" si="618"/>
        <v>0</v>
      </c>
      <c r="AO275" s="31">
        <v>0</v>
      </c>
      <c r="AP275" s="31">
        <v>0</v>
      </c>
      <c r="AQ275" s="31">
        <v>0</v>
      </c>
      <c r="AR275" s="37">
        <f t="shared" si="619"/>
        <v>0</v>
      </c>
      <c r="AS275" s="31">
        <f t="shared" si="635"/>
        <v>0</v>
      </c>
      <c r="AT275" s="31">
        <f t="shared" si="636"/>
        <v>0</v>
      </c>
      <c r="AU275" s="31">
        <f t="shared" si="637"/>
        <v>0</v>
      </c>
      <c r="AV275" s="42">
        <f t="shared" si="620"/>
        <v>0</v>
      </c>
      <c r="AW275" s="31">
        <v>0</v>
      </c>
      <c r="AX275" s="31">
        <v>0</v>
      </c>
      <c r="AY275" s="31">
        <v>0</v>
      </c>
      <c r="AZ275" s="37">
        <f t="shared" si="621"/>
        <v>0</v>
      </c>
      <c r="BA275" s="31">
        <f t="shared" si="638"/>
        <v>0</v>
      </c>
      <c r="BB275" s="31">
        <f t="shared" si="639"/>
        <v>0</v>
      </c>
      <c r="BC275" s="31">
        <f t="shared" si="640"/>
        <v>0</v>
      </c>
      <c r="BD275" s="42">
        <f t="shared" si="622"/>
        <v>0</v>
      </c>
    </row>
    <row r="276" spans="1:56" ht="17.25" customHeight="1" x14ac:dyDescent="0.2">
      <c r="A276" s="6">
        <v>8</v>
      </c>
      <c r="B276" s="34"/>
      <c r="C276" s="39">
        <v>5</v>
      </c>
      <c r="D276" s="40" t="s">
        <v>15</v>
      </c>
      <c r="E276" s="31">
        <v>0</v>
      </c>
      <c r="F276" s="31">
        <v>0</v>
      </c>
      <c r="G276" s="31">
        <v>0</v>
      </c>
      <c r="H276" s="41">
        <f t="shared" si="610"/>
        <v>0</v>
      </c>
      <c r="I276" s="31">
        <v>0</v>
      </c>
      <c r="J276" s="31">
        <v>0</v>
      </c>
      <c r="K276" s="31">
        <v>0</v>
      </c>
      <c r="L276" s="41">
        <f t="shared" si="611"/>
        <v>0</v>
      </c>
      <c r="M276" s="31">
        <v>0</v>
      </c>
      <c r="N276" s="31">
        <v>0</v>
      </c>
      <c r="O276" s="31">
        <v>0</v>
      </c>
      <c r="P276" s="41">
        <f t="shared" si="612"/>
        <v>0</v>
      </c>
      <c r="Q276" s="31">
        <v>0</v>
      </c>
      <c r="R276" s="31">
        <v>0</v>
      </c>
      <c r="S276" s="31">
        <v>0</v>
      </c>
      <c r="T276" s="41">
        <f t="shared" si="613"/>
        <v>0</v>
      </c>
      <c r="U276" s="31">
        <v>0</v>
      </c>
      <c r="V276" s="31">
        <v>0</v>
      </c>
      <c r="W276" s="31">
        <v>0</v>
      </c>
      <c r="X276" s="41">
        <f t="shared" si="614"/>
        <v>0</v>
      </c>
      <c r="Y276" s="31">
        <v>0</v>
      </c>
      <c r="Z276" s="31">
        <v>0</v>
      </c>
      <c r="AA276" s="31">
        <v>0</v>
      </c>
      <c r="AB276" s="41">
        <f t="shared" si="615"/>
        <v>0</v>
      </c>
      <c r="AC276" s="31">
        <v>0</v>
      </c>
      <c r="AD276" s="31">
        <v>0</v>
      </c>
      <c r="AE276" s="31">
        <v>0</v>
      </c>
      <c r="AF276" s="41">
        <f t="shared" si="616"/>
        <v>0</v>
      </c>
      <c r="AG276" s="31">
        <v>0</v>
      </c>
      <c r="AH276" s="31">
        <v>0</v>
      </c>
      <c r="AI276" s="31">
        <v>0</v>
      </c>
      <c r="AJ276" s="41">
        <f t="shared" si="617"/>
        <v>0</v>
      </c>
      <c r="AK276" s="31">
        <v>0</v>
      </c>
      <c r="AL276" s="31">
        <v>0</v>
      </c>
      <c r="AM276" s="31">
        <v>0</v>
      </c>
      <c r="AN276" s="41">
        <f t="shared" si="618"/>
        <v>0</v>
      </c>
      <c r="AO276" s="31">
        <v>0</v>
      </c>
      <c r="AP276" s="31">
        <v>0</v>
      </c>
      <c r="AQ276" s="31">
        <v>0</v>
      </c>
      <c r="AR276" s="41">
        <f t="shared" si="619"/>
        <v>0</v>
      </c>
      <c r="AS276" s="31">
        <v>0</v>
      </c>
      <c r="AT276" s="31">
        <v>0</v>
      </c>
      <c r="AU276" s="31">
        <v>0</v>
      </c>
      <c r="AV276" s="41">
        <f t="shared" si="620"/>
        <v>0</v>
      </c>
      <c r="AW276" s="31">
        <v>0</v>
      </c>
      <c r="AX276" s="31">
        <v>0</v>
      </c>
      <c r="AY276" s="31">
        <v>0</v>
      </c>
      <c r="AZ276" s="41">
        <f t="shared" si="621"/>
        <v>0</v>
      </c>
      <c r="BA276" s="31">
        <v>0</v>
      </c>
      <c r="BB276" s="31">
        <v>0</v>
      </c>
      <c r="BC276" s="31">
        <v>0</v>
      </c>
      <c r="BD276" s="41">
        <f t="shared" si="622"/>
        <v>0</v>
      </c>
    </row>
    <row r="277" spans="1:56" ht="17.25" customHeight="1" x14ac:dyDescent="0.2">
      <c r="A277" s="6" t="s">
        <v>97</v>
      </c>
      <c r="B277" s="28"/>
      <c r="C277" s="29">
        <v>6</v>
      </c>
      <c r="D277" s="30" t="s">
        <v>17</v>
      </c>
      <c r="E277" s="31">
        <v>0</v>
      </c>
      <c r="F277" s="31">
        <v>0</v>
      </c>
      <c r="G277" s="31">
        <v>0</v>
      </c>
      <c r="H277" s="102">
        <f t="shared" si="610"/>
        <v>0</v>
      </c>
      <c r="I277" s="31">
        <v>0</v>
      </c>
      <c r="J277" s="31">
        <v>0</v>
      </c>
      <c r="K277" s="31">
        <v>0</v>
      </c>
      <c r="L277" s="31">
        <f t="shared" si="611"/>
        <v>0</v>
      </c>
      <c r="M277" s="31">
        <v>0</v>
      </c>
      <c r="N277" s="31">
        <v>0</v>
      </c>
      <c r="O277" s="31">
        <v>0</v>
      </c>
      <c r="P277" s="31">
        <f t="shared" si="612"/>
        <v>0</v>
      </c>
      <c r="Q277" s="31">
        <v>0</v>
      </c>
      <c r="R277" s="31">
        <v>0</v>
      </c>
      <c r="S277" s="31">
        <v>0</v>
      </c>
      <c r="T277" s="31">
        <f t="shared" si="613"/>
        <v>0</v>
      </c>
      <c r="U277" s="31">
        <v>0</v>
      </c>
      <c r="V277" s="31">
        <v>0</v>
      </c>
      <c r="W277" s="31">
        <v>0</v>
      </c>
      <c r="X277" s="102">
        <f t="shared" si="614"/>
        <v>0</v>
      </c>
      <c r="Y277" s="31">
        <v>0</v>
      </c>
      <c r="Z277" s="31">
        <v>0</v>
      </c>
      <c r="AA277" s="31">
        <v>0</v>
      </c>
      <c r="AB277" s="31">
        <f t="shared" si="615"/>
        <v>0</v>
      </c>
      <c r="AC277" s="31">
        <v>0</v>
      </c>
      <c r="AD277" s="31">
        <v>0</v>
      </c>
      <c r="AE277" s="31">
        <v>0</v>
      </c>
      <c r="AF277" s="102">
        <f t="shared" si="616"/>
        <v>0</v>
      </c>
      <c r="AG277" s="31">
        <v>0</v>
      </c>
      <c r="AH277" s="31">
        <v>0</v>
      </c>
      <c r="AI277" s="31">
        <v>0</v>
      </c>
      <c r="AJ277" s="31">
        <f t="shared" si="617"/>
        <v>0</v>
      </c>
      <c r="AK277" s="31">
        <v>0</v>
      </c>
      <c r="AL277" s="31">
        <v>0</v>
      </c>
      <c r="AM277" s="31">
        <v>0</v>
      </c>
      <c r="AN277" s="102">
        <f t="shared" si="618"/>
        <v>0</v>
      </c>
      <c r="AO277" s="31">
        <v>0</v>
      </c>
      <c r="AP277" s="31">
        <v>0</v>
      </c>
      <c r="AQ277" s="31">
        <v>0</v>
      </c>
      <c r="AR277" s="31">
        <f t="shared" si="619"/>
        <v>0</v>
      </c>
      <c r="AS277" s="31">
        <v>0</v>
      </c>
      <c r="AT277" s="31">
        <v>0</v>
      </c>
      <c r="AU277" s="31">
        <v>0</v>
      </c>
      <c r="AV277" s="102">
        <f t="shared" si="620"/>
        <v>0</v>
      </c>
      <c r="AW277" s="31">
        <v>0</v>
      </c>
      <c r="AX277" s="31">
        <v>0</v>
      </c>
      <c r="AY277" s="31">
        <v>0</v>
      </c>
      <c r="AZ277" s="31">
        <f t="shared" si="621"/>
        <v>0</v>
      </c>
      <c r="BA277" s="31">
        <v>0</v>
      </c>
      <c r="BB277" s="31">
        <v>0</v>
      </c>
      <c r="BC277" s="31">
        <v>0</v>
      </c>
      <c r="BD277" s="102">
        <f t="shared" si="622"/>
        <v>0</v>
      </c>
    </row>
    <row r="278" spans="1:56" ht="17.25" customHeight="1" x14ac:dyDescent="0.2">
      <c r="A278" s="6" t="s">
        <v>98</v>
      </c>
      <c r="B278" s="34"/>
      <c r="C278" s="39">
        <v>7</v>
      </c>
      <c r="D278" s="40" t="s">
        <v>19</v>
      </c>
      <c r="E278" s="31">
        <v>0</v>
      </c>
      <c r="F278" s="31">
        <v>0</v>
      </c>
      <c r="G278" s="31">
        <v>0</v>
      </c>
      <c r="H278" s="41">
        <f t="shared" si="610"/>
        <v>0</v>
      </c>
      <c r="I278" s="31">
        <v>0</v>
      </c>
      <c r="J278" s="31">
        <v>0</v>
      </c>
      <c r="K278" s="31">
        <v>0</v>
      </c>
      <c r="L278" s="37">
        <f t="shared" si="611"/>
        <v>0</v>
      </c>
      <c r="M278" s="31">
        <v>0</v>
      </c>
      <c r="N278" s="31">
        <v>0</v>
      </c>
      <c r="O278" s="31">
        <v>0</v>
      </c>
      <c r="P278" s="37">
        <f t="shared" si="612"/>
        <v>0</v>
      </c>
      <c r="Q278" s="31">
        <v>0</v>
      </c>
      <c r="R278" s="31">
        <v>0</v>
      </c>
      <c r="S278" s="31">
        <v>0</v>
      </c>
      <c r="T278" s="37">
        <f t="shared" si="613"/>
        <v>0</v>
      </c>
      <c r="U278" s="31">
        <v>0</v>
      </c>
      <c r="V278" s="31">
        <v>0</v>
      </c>
      <c r="W278" s="31">
        <v>0</v>
      </c>
      <c r="X278" s="41">
        <f t="shared" si="614"/>
        <v>0</v>
      </c>
      <c r="Y278" s="31">
        <v>0</v>
      </c>
      <c r="Z278" s="31">
        <v>0</v>
      </c>
      <c r="AA278" s="31">
        <v>0</v>
      </c>
      <c r="AB278" s="37">
        <f t="shared" si="615"/>
        <v>0</v>
      </c>
      <c r="AC278" s="31">
        <v>0</v>
      </c>
      <c r="AD278" s="31">
        <v>0</v>
      </c>
      <c r="AE278" s="31">
        <v>0</v>
      </c>
      <c r="AF278" s="41">
        <f t="shared" si="616"/>
        <v>0</v>
      </c>
      <c r="AG278" s="31">
        <v>0</v>
      </c>
      <c r="AH278" s="31">
        <v>0</v>
      </c>
      <c r="AI278" s="31">
        <v>0</v>
      </c>
      <c r="AJ278" s="37">
        <f t="shared" si="617"/>
        <v>0</v>
      </c>
      <c r="AK278" s="31">
        <v>0</v>
      </c>
      <c r="AL278" s="31">
        <v>0</v>
      </c>
      <c r="AM278" s="31">
        <v>0</v>
      </c>
      <c r="AN278" s="41">
        <f t="shared" si="618"/>
        <v>0</v>
      </c>
      <c r="AO278" s="31">
        <v>0</v>
      </c>
      <c r="AP278" s="31">
        <v>0</v>
      </c>
      <c r="AQ278" s="31">
        <v>0</v>
      </c>
      <c r="AR278" s="37">
        <f t="shared" si="619"/>
        <v>0</v>
      </c>
      <c r="AS278" s="31">
        <v>0</v>
      </c>
      <c r="AT278" s="31">
        <v>0</v>
      </c>
      <c r="AU278" s="31">
        <v>0</v>
      </c>
      <c r="AV278" s="41">
        <f t="shared" si="620"/>
        <v>0</v>
      </c>
      <c r="AW278" s="31">
        <v>0</v>
      </c>
      <c r="AX278" s="31">
        <v>0</v>
      </c>
      <c r="AY278" s="31">
        <v>0</v>
      </c>
      <c r="AZ278" s="37">
        <f t="shared" si="621"/>
        <v>0</v>
      </c>
      <c r="BA278" s="31">
        <v>0</v>
      </c>
      <c r="BB278" s="31">
        <v>0</v>
      </c>
      <c r="BC278" s="31">
        <v>0</v>
      </c>
      <c r="BD278" s="41">
        <f t="shared" si="622"/>
        <v>0</v>
      </c>
    </row>
    <row r="279" spans="1:56" ht="17.25" customHeight="1" x14ac:dyDescent="0.2">
      <c r="A279" s="6" t="s">
        <v>99</v>
      </c>
      <c r="B279" s="34"/>
      <c r="C279" s="39">
        <v>8</v>
      </c>
      <c r="D279" s="40" t="s">
        <v>20</v>
      </c>
      <c r="E279" s="31">
        <v>0</v>
      </c>
      <c r="F279" s="31">
        <v>47</v>
      </c>
      <c r="G279" s="31">
        <v>0</v>
      </c>
      <c r="H279" s="41">
        <f t="shared" ref="H279:H280" si="641">+G279+F279+E279</f>
        <v>47</v>
      </c>
      <c r="I279" s="31">
        <v>0</v>
      </c>
      <c r="J279" s="31">
        <v>0</v>
      </c>
      <c r="K279" s="31">
        <v>0</v>
      </c>
      <c r="L279" s="37">
        <f t="shared" si="611"/>
        <v>0</v>
      </c>
      <c r="M279" s="31">
        <v>0</v>
      </c>
      <c r="N279" s="31">
        <v>47</v>
      </c>
      <c r="O279" s="31">
        <v>0</v>
      </c>
      <c r="P279" s="37">
        <f t="shared" si="612"/>
        <v>47</v>
      </c>
      <c r="Q279" s="31">
        <v>0</v>
      </c>
      <c r="R279" s="31">
        <v>0</v>
      </c>
      <c r="S279" s="31">
        <v>0</v>
      </c>
      <c r="T279" s="37">
        <f t="shared" si="613"/>
        <v>0</v>
      </c>
      <c r="U279" s="31">
        <v>0</v>
      </c>
      <c r="V279" s="31">
        <v>47</v>
      </c>
      <c r="W279" s="31">
        <v>0</v>
      </c>
      <c r="X279" s="41">
        <f t="shared" si="614"/>
        <v>47</v>
      </c>
      <c r="Y279" s="31">
        <v>0</v>
      </c>
      <c r="Z279" s="31">
        <v>0</v>
      </c>
      <c r="AA279" s="31">
        <v>0</v>
      </c>
      <c r="AB279" s="37">
        <f t="shared" si="615"/>
        <v>0</v>
      </c>
      <c r="AC279" s="31">
        <v>0</v>
      </c>
      <c r="AD279" s="31">
        <v>47</v>
      </c>
      <c r="AE279" s="31">
        <v>0</v>
      </c>
      <c r="AF279" s="41">
        <f t="shared" si="616"/>
        <v>47</v>
      </c>
      <c r="AG279" s="31">
        <v>0</v>
      </c>
      <c r="AH279" s="31">
        <v>0</v>
      </c>
      <c r="AI279" s="31">
        <v>0</v>
      </c>
      <c r="AJ279" s="37">
        <f t="shared" si="617"/>
        <v>0</v>
      </c>
      <c r="AK279" s="31">
        <v>0</v>
      </c>
      <c r="AL279" s="31">
        <v>47</v>
      </c>
      <c r="AM279" s="31">
        <v>0</v>
      </c>
      <c r="AN279" s="41">
        <f t="shared" si="618"/>
        <v>47</v>
      </c>
      <c r="AO279" s="31">
        <v>0</v>
      </c>
      <c r="AP279" s="31">
        <v>0</v>
      </c>
      <c r="AQ279" s="31">
        <v>0</v>
      </c>
      <c r="AR279" s="37">
        <f t="shared" si="619"/>
        <v>0</v>
      </c>
      <c r="AS279" s="31">
        <v>0</v>
      </c>
      <c r="AT279" s="31">
        <v>47</v>
      </c>
      <c r="AU279" s="31">
        <v>0</v>
      </c>
      <c r="AV279" s="41">
        <f t="shared" si="620"/>
        <v>47</v>
      </c>
      <c r="AW279" s="31">
        <v>0</v>
      </c>
      <c r="AX279" s="31">
        <v>0</v>
      </c>
      <c r="AY279" s="31">
        <v>0</v>
      </c>
      <c r="AZ279" s="37">
        <f t="shared" si="621"/>
        <v>0</v>
      </c>
      <c r="BA279" s="31">
        <v>0</v>
      </c>
      <c r="BB279" s="31">
        <v>47</v>
      </c>
      <c r="BC279" s="31">
        <v>0</v>
      </c>
      <c r="BD279" s="41">
        <f t="shared" si="622"/>
        <v>47</v>
      </c>
    </row>
    <row r="280" spans="1:56" ht="17.25" customHeight="1" x14ac:dyDescent="0.2">
      <c r="A280" s="6" t="s">
        <v>47</v>
      </c>
      <c r="B280" s="94">
        <v>86</v>
      </c>
      <c r="C280" s="95" t="s">
        <v>53</v>
      </c>
      <c r="D280" s="65"/>
      <c r="E280" s="66"/>
      <c r="F280" s="66"/>
      <c r="G280" s="66"/>
      <c r="H280" s="111">
        <f t="shared" si="641"/>
        <v>0</v>
      </c>
      <c r="I280" s="66"/>
      <c r="J280" s="66"/>
      <c r="K280" s="66"/>
      <c r="L280" s="66">
        <f t="shared" ref="L280" si="642">+K280+J280+I280</f>
        <v>0</v>
      </c>
      <c r="M280" s="66"/>
      <c r="N280" s="66"/>
      <c r="O280" s="66"/>
      <c r="P280" s="67">
        <f t="shared" ref="P280" si="643">+O280+N280+M280</f>
        <v>0</v>
      </c>
      <c r="Q280" s="66"/>
      <c r="R280" s="66"/>
      <c r="S280" s="66"/>
      <c r="T280" s="66">
        <f t="shared" si="613"/>
        <v>0</v>
      </c>
      <c r="U280" s="66"/>
      <c r="V280" s="66"/>
      <c r="W280" s="66"/>
      <c r="X280" s="112">
        <f t="shared" si="614"/>
        <v>0</v>
      </c>
      <c r="Y280" s="66"/>
      <c r="Z280" s="66"/>
      <c r="AA280" s="66"/>
      <c r="AB280" s="66">
        <f t="shared" si="615"/>
        <v>0</v>
      </c>
      <c r="AC280" s="66"/>
      <c r="AD280" s="66"/>
      <c r="AE280" s="66"/>
      <c r="AF280" s="112">
        <f t="shared" si="616"/>
        <v>0</v>
      </c>
      <c r="AG280" s="66"/>
      <c r="AH280" s="66"/>
      <c r="AI280" s="66"/>
      <c r="AJ280" s="66">
        <f t="shared" si="617"/>
        <v>0</v>
      </c>
      <c r="AK280" s="66"/>
      <c r="AL280" s="66"/>
      <c r="AM280" s="66"/>
      <c r="AN280" s="112">
        <f t="shared" si="618"/>
        <v>0</v>
      </c>
      <c r="AO280" s="66"/>
      <c r="AP280" s="66"/>
      <c r="AQ280" s="66"/>
      <c r="AR280" s="66">
        <f t="shared" si="619"/>
        <v>0</v>
      </c>
      <c r="AS280" s="66"/>
      <c r="AT280" s="66"/>
      <c r="AU280" s="66"/>
      <c r="AV280" s="112">
        <f t="shared" si="620"/>
        <v>0</v>
      </c>
      <c r="AW280" s="66"/>
      <c r="AX280" s="66"/>
      <c r="AY280" s="66"/>
      <c r="AZ280" s="66">
        <f t="shared" si="621"/>
        <v>0</v>
      </c>
      <c r="BA280" s="66"/>
      <c r="BB280" s="66"/>
      <c r="BC280" s="66"/>
      <c r="BD280" s="112">
        <f t="shared" si="622"/>
        <v>0</v>
      </c>
    </row>
    <row r="281" spans="1:56" ht="17.25" customHeight="1" x14ac:dyDescent="0.2">
      <c r="A281" s="6"/>
      <c r="B281" s="100" t="s">
        <v>60</v>
      </c>
      <c r="C281" s="330" t="s">
        <v>123</v>
      </c>
      <c r="D281" s="330"/>
      <c r="E281" s="99">
        <f>SUM(E282:E290)</f>
        <v>0</v>
      </c>
      <c r="F281" s="99">
        <f>SUM(F282:F290)</f>
        <v>21866</v>
      </c>
      <c r="G281" s="99">
        <f>SUM(G282:G290)</f>
        <v>0</v>
      </c>
      <c r="H281" s="267">
        <f t="shared" si="555"/>
        <v>21866</v>
      </c>
      <c r="I281" s="99">
        <f>SUM(I282:I290)</f>
        <v>0</v>
      </c>
      <c r="J281" s="99">
        <f>SUM(J282:J290)</f>
        <v>0</v>
      </c>
      <c r="K281" s="99">
        <f>SUM(K282:K290)</f>
        <v>0</v>
      </c>
      <c r="L281" s="99">
        <f t="shared" si="562"/>
        <v>0</v>
      </c>
      <c r="M281" s="75">
        <f t="shared" ref="M281:O285" si="644">+I281+E281</f>
        <v>0</v>
      </c>
      <c r="N281" s="75">
        <f t="shared" si="644"/>
        <v>21866</v>
      </c>
      <c r="O281" s="75">
        <f t="shared" si="644"/>
        <v>0</v>
      </c>
      <c r="P281" s="99">
        <f t="shared" si="563"/>
        <v>21866</v>
      </c>
      <c r="Q281" s="99">
        <f>SUM(Q282:Q290)</f>
        <v>0</v>
      </c>
      <c r="R281" s="99">
        <f>SUM(R282:R290)</f>
        <v>0</v>
      </c>
      <c r="S281" s="99">
        <f>SUM(S282:S290)</f>
        <v>0</v>
      </c>
      <c r="T281" s="99">
        <f t="shared" ref="T281:T336" si="645">+S281+R281+Q281</f>
        <v>0</v>
      </c>
      <c r="U281" s="75">
        <f t="shared" ref="U281:U285" si="646">+Q281+M281</f>
        <v>0</v>
      </c>
      <c r="V281" s="75">
        <f t="shared" ref="V281:V285" si="647">+R281+N281</f>
        <v>21866</v>
      </c>
      <c r="W281" s="75">
        <f t="shared" ref="W281:W285" si="648">+S281+O281</f>
        <v>0</v>
      </c>
      <c r="X281" s="267">
        <f t="shared" ref="X281:X336" si="649">+W281+V281+U281</f>
        <v>21866</v>
      </c>
      <c r="Y281" s="99">
        <f>SUM(Y282:Y290)</f>
        <v>0</v>
      </c>
      <c r="Z281" s="99">
        <f>SUM(Z282:Z290)</f>
        <v>0</v>
      </c>
      <c r="AA281" s="99">
        <f>SUM(AA282:AA290)</f>
        <v>0</v>
      </c>
      <c r="AB281" s="99">
        <f t="shared" ref="AB281:AB336" si="650">+AA281+Z281+Y281</f>
        <v>0</v>
      </c>
      <c r="AC281" s="75">
        <f t="shared" ref="AC281:AC285" si="651">+Y281+U281</f>
        <v>0</v>
      </c>
      <c r="AD281" s="75">
        <f t="shared" ref="AD281:AD285" si="652">+Z281+V281</f>
        <v>21866</v>
      </c>
      <c r="AE281" s="75">
        <f t="shared" ref="AE281:AE285" si="653">+AA281+W281</f>
        <v>0</v>
      </c>
      <c r="AF281" s="267">
        <f t="shared" ref="AF281:AF336" si="654">+AE281+AD281+AC281</f>
        <v>21866</v>
      </c>
      <c r="AG281" s="99">
        <f>SUM(AG282:AG290)</f>
        <v>0</v>
      </c>
      <c r="AH281" s="99">
        <f>SUM(AH282:AH290)</f>
        <v>4794</v>
      </c>
      <c r="AI281" s="99">
        <f>SUM(AI282:AI290)</f>
        <v>0</v>
      </c>
      <c r="AJ281" s="99">
        <f t="shared" si="617"/>
        <v>4794</v>
      </c>
      <c r="AK281" s="75">
        <f t="shared" ref="AK281:AK285" si="655">+AG281+AC281</f>
        <v>0</v>
      </c>
      <c r="AL281" s="75">
        <f t="shared" ref="AL281:AL285" si="656">+AH281+AD281</f>
        <v>26660</v>
      </c>
      <c r="AM281" s="75">
        <f t="shared" ref="AM281:AM285" si="657">+AI281+AE281</f>
        <v>0</v>
      </c>
      <c r="AN281" s="267">
        <f t="shared" si="618"/>
        <v>26660</v>
      </c>
      <c r="AO281" s="99">
        <f>SUM(AO282:AO290)</f>
        <v>0</v>
      </c>
      <c r="AP281" s="99">
        <f>SUM(AP282:AP290)</f>
        <v>48</v>
      </c>
      <c r="AQ281" s="99">
        <f>SUM(AQ282:AQ290)</f>
        <v>0</v>
      </c>
      <c r="AR281" s="99">
        <f t="shared" si="619"/>
        <v>48</v>
      </c>
      <c r="AS281" s="75">
        <f t="shared" ref="AS281:AS285" si="658">+AO281+AK281</f>
        <v>0</v>
      </c>
      <c r="AT281" s="75">
        <f t="shared" ref="AT281:AT285" si="659">+AP281+AL281</f>
        <v>26708</v>
      </c>
      <c r="AU281" s="75">
        <f t="shared" ref="AU281:AU285" si="660">+AQ281+AM281</f>
        <v>0</v>
      </c>
      <c r="AV281" s="267">
        <f t="shared" si="620"/>
        <v>26708</v>
      </c>
      <c r="AW281" s="99">
        <f>SUM(AW282:AW290)</f>
        <v>0</v>
      </c>
      <c r="AX281" s="99">
        <f>SUM(AX282:AX290)</f>
        <v>0</v>
      </c>
      <c r="AY281" s="99">
        <f>SUM(AY282:AY290)</f>
        <v>0</v>
      </c>
      <c r="AZ281" s="99">
        <f t="shared" si="621"/>
        <v>0</v>
      </c>
      <c r="BA281" s="75">
        <f t="shared" ref="BA281:BA285" si="661">+AW281+AS281</f>
        <v>0</v>
      </c>
      <c r="BB281" s="75">
        <f t="shared" ref="BB281:BB285" si="662">+AX281+AT281</f>
        <v>26708</v>
      </c>
      <c r="BC281" s="75">
        <f t="shared" ref="BC281:BC285" si="663">+AY281+AU281</f>
        <v>0</v>
      </c>
      <c r="BD281" s="267">
        <f t="shared" si="622"/>
        <v>26708</v>
      </c>
    </row>
    <row r="282" spans="1:56" ht="17.25" customHeight="1" x14ac:dyDescent="0.2">
      <c r="A282" s="6"/>
      <c r="B282" s="58"/>
      <c r="C282" s="59">
        <v>1</v>
      </c>
      <c r="D282" s="60" t="s">
        <v>11</v>
      </c>
      <c r="E282" s="31">
        <v>0</v>
      </c>
      <c r="F282" s="31">
        <v>3915</v>
      </c>
      <c r="G282" s="31">
        <v>0</v>
      </c>
      <c r="H282" s="135">
        <f t="shared" si="555"/>
        <v>3915</v>
      </c>
      <c r="I282" s="31"/>
      <c r="J282" s="31">
        <v>1200</v>
      </c>
      <c r="K282" s="31"/>
      <c r="L282" s="61">
        <f t="shared" si="562"/>
        <v>1200</v>
      </c>
      <c r="M282" s="31">
        <f t="shared" si="644"/>
        <v>0</v>
      </c>
      <c r="N282" s="31">
        <f t="shared" si="644"/>
        <v>5115</v>
      </c>
      <c r="O282" s="31">
        <f t="shared" si="644"/>
        <v>0</v>
      </c>
      <c r="P282" s="62">
        <f t="shared" si="563"/>
        <v>5115</v>
      </c>
      <c r="Q282" s="31"/>
      <c r="R282" s="31"/>
      <c r="S282" s="31"/>
      <c r="T282" s="61">
        <f t="shared" si="645"/>
        <v>0</v>
      </c>
      <c r="U282" s="31">
        <f t="shared" si="646"/>
        <v>0</v>
      </c>
      <c r="V282" s="31">
        <f t="shared" si="647"/>
        <v>5115</v>
      </c>
      <c r="W282" s="31">
        <f t="shared" si="648"/>
        <v>0</v>
      </c>
      <c r="X282" s="262">
        <f t="shared" si="649"/>
        <v>5115</v>
      </c>
      <c r="Y282" s="31"/>
      <c r="Z282" s="31">
        <v>300</v>
      </c>
      <c r="AA282" s="31"/>
      <c r="AB282" s="61">
        <f t="shared" si="650"/>
        <v>300</v>
      </c>
      <c r="AC282" s="31">
        <f t="shared" si="651"/>
        <v>0</v>
      </c>
      <c r="AD282" s="31">
        <f t="shared" si="652"/>
        <v>5415</v>
      </c>
      <c r="AE282" s="31">
        <f t="shared" si="653"/>
        <v>0</v>
      </c>
      <c r="AF282" s="262">
        <f t="shared" si="654"/>
        <v>5415</v>
      </c>
      <c r="AG282" s="31"/>
      <c r="AH282" s="31">
        <f>167+150</f>
        <v>317</v>
      </c>
      <c r="AI282" s="31"/>
      <c r="AJ282" s="61">
        <f t="shared" si="617"/>
        <v>317</v>
      </c>
      <c r="AK282" s="31">
        <f t="shared" si="655"/>
        <v>0</v>
      </c>
      <c r="AL282" s="31">
        <f t="shared" si="656"/>
        <v>5732</v>
      </c>
      <c r="AM282" s="31">
        <f t="shared" si="657"/>
        <v>0</v>
      </c>
      <c r="AN282" s="262">
        <f t="shared" si="618"/>
        <v>5732</v>
      </c>
      <c r="AO282" s="31">
        <v>0</v>
      </c>
      <c r="AP282" s="31">
        <f>347+119+550+300</f>
        <v>1316</v>
      </c>
      <c r="AQ282" s="31">
        <v>0</v>
      </c>
      <c r="AR282" s="61">
        <f t="shared" si="619"/>
        <v>1316</v>
      </c>
      <c r="AS282" s="31">
        <f t="shared" si="658"/>
        <v>0</v>
      </c>
      <c r="AT282" s="31">
        <f t="shared" si="659"/>
        <v>7048</v>
      </c>
      <c r="AU282" s="31">
        <f t="shared" si="660"/>
        <v>0</v>
      </c>
      <c r="AV282" s="262">
        <f t="shared" si="620"/>
        <v>7048</v>
      </c>
      <c r="AW282" s="31">
        <v>0</v>
      </c>
      <c r="AX282" s="31">
        <v>0</v>
      </c>
      <c r="AY282" s="31">
        <v>0</v>
      </c>
      <c r="AZ282" s="61">
        <f t="shared" si="621"/>
        <v>0</v>
      </c>
      <c r="BA282" s="31">
        <f t="shared" si="661"/>
        <v>0</v>
      </c>
      <c r="BB282" s="31">
        <f t="shared" si="662"/>
        <v>7048</v>
      </c>
      <c r="BC282" s="31">
        <f t="shared" si="663"/>
        <v>0</v>
      </c>
      <c r="BD282" s="262">
        <f t="shared" si="622"/>
        <v>7048</v>
      </c>
    </row>
    <row r="283" spans="1:56" ht="30" x14ac:dyDescent="0.2">
      <c r="A283" s="6"/>
      <c r="B283" s="34"/>
      <c r="C283" s="35">
        <v>2</v>
      </c>
      <c r="D283" s="36" t="s">
        <v>12</v>
      </c>
      <c r="E283" s="31">
        <v>0</v>
      </c>
      <c r="F283" s="31">
        <v>611</v>
      </c>
      <c r="G283" s="31">
        <v>0</v>
      </c>
      <c r="H283" s="41">
        <f t="shared" si="555"/>
        <v>611</v>
      </c>
      <c r="I283" s="31"/>
      <c r="J283" s="31"/>
      <c r="K283" s="31"/>
      <c r="L283" s="37">
        <f t="shared" si="562"/>
        <v>0</v>
      </c>
      <c r="M283" s="31">
        <f t="shared" si="644"/>
        <v>0</v>
      </c>
      <c r="N283" s="31">
        <f t="shared" si="644"/>
        <v>611</v>
      </c>
      <c r="O283" s="31">
        <f t="shared" si="644"/>
        <v>0</v>
      </c>
      <c r="P283" s="38">
        <f t="shared" si="563"/>
        <v>611</v>
      </c>
      <c r="Q283" s="31"/>
      <c r="R283" s="31"/>
      <c r="S283" s="31"/>
      <c r="T283" s="37">
        <f t="shared" si="645"/>
        <v>0</v>
      </c>
      <c r="U283" s="31">
        <f t="shared" si="646"/>
        <v>0</v>
      </c>
      <c r="V283" s="31">
        <f t="shared" si="647"/>
        <v>611</v>
      </c>
      <c r="W283" s="31">
        <f t="shared" si="648"/>
        <v>0</v>
      </c>
      <c r="X283" s="42">
        <f t="shared" si="649"/>
        <v>611</v>
      </c>
      <c r="Y283" s="31"/>
      <c r="Z283" s="31">
        <f>500+100</f>
        <v>600</v>
      </c>
      <c r="AA283" s="31"/>
      <c r="AB283" s="37">
        <f t="shared" si="650"/>
        <v>600</v>
      </c>
      <c r="AC283" s="31">
        <f t="shared" si="651"/>
        <v>0</v>
      </c>
      <c r="AD283" s="31">
        <f t="shared" si="652"/>
        <v>1211</v>
      </c>
      <c r="AE283" s="31">
        <f t="shared" si="653"/>
        <v>0</v>
      </c>
      <c r="AF283" s="42">
        <f t="shared" si="654"/>
        <v>1211</v>
      </c>
      <c r="AG283" s="31"/>
      <c r="AH283" s="31">
        <v>42</v>
      </c>
      <c r="AI283" s="31"/>
      <c r="AJ283" s="37">
        <f t="shared" si="617"/>
        <v>42</v>
      </c>
      <c r="AK283" s="31">
        <f t="shared" si="655"/>
        <v>0</v>
      </c>
      <c r="AL283" s="31">
        <f t="shared" si="656"/>
        <v>1253</v>
      </c>
      <c r="AM283" s="31">
        <f t="shared" si="657"/>
        <v>0</v>
      </c>
      <c r="AN283" s="42">
        <f t="shared" si="618"/>
        <v>1253</v>
      </c>
      <c r="AO283" s="31">
        <v>0</v>
      </c>
      <c r="AP283" s="31">
        <v>173</v>
      </c>
      <c r="AQ283" s="31">
        <v>0</v>
      </c>
      <c r="AR283" s="37">
        <f t="shared" si="619"/>
        <v>173</v>
      </c>
      <c r="AS283" s="31">
        <f t="shared" si="658"/>
        <v>0</v>
      </c>
      <c r="AT283" s="31">
        <f t="shared" si="659"/>
        <v>1426</v>
      </c>
      <c r="AU283" s="31">
        <f t="shared" si="660"/>
        <v>0</v>
      </c>
      <c r="AV283" s="42">
        <f t="shared" si="620"/>
        <v>1426</v>
      </c>
      <c r="AW283" s="31">
        <v>0</v>
      </c>
      <c r="AX283" s="31">
        <v>82</v>
      </c>
      <c r="AY283" s="31">
        <v>0</v>
      </c>
      <c r="AZ283" s="37">
        <f t="shared" si="621"/>
        <v>82</v>
      </c>
      <c r="BA283" s="31">
        <f t="shared" si="661"/>
        <v>0</v>
      </c>
      <c r="BB283" s="31">
        <f t="shared" si="662"/>
        <v>1508</v>
      </c>
      <c r="BC283" s="31">
        <f t="shared" si="663"/>
        <v>0</v>
      </c>
      <c r="BD283" s="42">
        <f t="shared" si="622"/>
        <v>1508</v>
      </c>
    </row>
    <row r="284" spans="1:56" ht="17.25" customHeight="1" x14ac:dyDescent="0.2">
      <c r="A284" s="6"/>
      <c r="B284" s="34"/>
      <c r="C284" s="39">
        <v>3</v>
      </c>
      <c r="D284" s="40" t="s">
        <v>13</v>
      </c>
      <c r="E284" s="31">
        <v>0</v>
      </c>
      <c r="F284" s="31">
        <v>17340</v>
      </c>
      <c r="G284" s="31">
        <v>0</v>
      </c>
      <c r="H284" s="41">
        <f t="shared" si="555"/>
        <v>17340</v>
      </c>
      <c r="I284" s="31"/>
      <c r="J284" s="31">
        <v>-1200</v>
      </c>
      <c r="K284" s="31"/>
      <c r="L284" s="37">
        <f t="shared" si="562"/>
        <v>-1200</v>
      </c>
      <c r="M284" s="31">
        <f t="shared" si="644"/>
        <v>0</v>
      </c>
      <c r="N284" s="31">
        <f t="shared" si="644"/>
        <v>16140</v>
      </c>
      <c r="O284" s="31">
        <f t="shared" si="644"/>
        <v>0</v>
      </c>
      <c r="P284" s="38">
        <f t="shared" si="563"/>
        <v>16140</v>
      </c>
      <c r="Q284" s="31"/>
      <c r="R284" s="31"/>
      <c r="S284" s="31"/>
      <c r="T284" s="37">
        <f t="shared" si="645"/>
        <v>0</v>
      </c>
      <c r="U284" s="31">
        <f t="shared" si="646"/>
        <v>0</v>
      </c>
      <c r="V284" s="31">
        <f t="shared" si="647"/>
        <v>16140</v>
      </c>
      <c r="W284" s="31">
        <f t="shared" si="648"/>
        <v>0</v>
      </c>
      <c r="X284" s="42">
        <f t="shared" si="649"/>
        <v>16140</v>
      </c>
      <c r="Y284" s="31"/>
      <c r="Z284" s="31">
        <f>-500-300-100</f>
        <v>-900</v>
      </c>
      <c r="AA284" s="31"/>
      <c r="AB284" s="37">
        <f t="shared" si="650"/>
        <v>-900</v>
      </c>
      <c r="AC284" s="31">
        <f t="shared" si="651"/>
        <v>0</v>
      </c>
      <c r="AD284" s="31">
        <f t="shared" si="652"/>
        <v>15240</v>
      </c>
      <c r="AE284" s="31">
        <f t="shared" si="653"/>
        <v>0</v>
      </c>
      <c r="AF284" s="42">
        <f t="shared" si="654"/>
        <v>15240</v>
      </c>
      <c r="AG284" s="31"/>
      <c r="AH284" s="31">
        <f>3775+1019-167-150-42</f>
        <v>4435</v>
      </c>
      <c r="AI284" s="31"/>
      <c r="AJ284" s="37">
        <f t="shared" si="617"/>
        <v>4435</v>
      </c>
      <c r="AK284" s="31">
        <f t="shared" si="655"/>
        <v>0</v>
      </c>
      <c r="AL284" s="31">
        <f t="shared" si="656"/>
        <v>19675</v>
      </c>
      <c r="AM284" s="31">
        <f t="shared" si="657"/>
        <v>0</v>
      </c>
      <c r="AN284" s="42">
        <f t="shared" si="618"/>
        <v>19675</v>
      </c>
      <c r="AO284" s="31">
        <v>0</v>
      </c>
      <c r="AP284" s="31">
        <f>48-466-1023</f>
        <v>-1441</v>
      </c>
      <c r="AQ284" s="31">
        <v>0</v>
      </c>
      <c r="AR284" s="37">
        <f t="shared" si="619"/>
        <v>-1441</v>
      </c>
      <c r="AS284" s="31">
        <f t="shared" si="658"/>
        <v>0</v>
      </c>
      <c r="AT284" s="31">
        <f t="shared" si="659"/>
        <v>18234</v>
      </c>
      <c r="AU284" s="31">
        <f t="shared" si="660"/>
        <v>0</v>
      </c>
      <c r="AV284" s="42">
        <f t="shared" si="620"/>
        <v>18234</v>
      </c>
      <c r="AW284" s="31">
        <v>0</v>
      </c>
      <c r="AX284" s="31">
        <v>-82</v>
      </c>
      <c r="AY284" s="31">
        <v>0</v>
      </c>
      <c r="AZ284" s="37">
        <f t="shared" si="621"/>
        <v>-82</v>
      </c>
      <c r="BA284" s="31">
        <f t="shared" si="661"/>
        <v>0</v>
      </c>
      <c r="BB284" s="31">
        <f t="shared" si="662"/>
        <v>18152</v>
      </c>
      <c r="BC284" s="31">
        <f t="shared" si="663"/>
        <v>0</v>
      </c>
      <c r="BD284" s="42">
        <f t="shared" si="622"/>
        <v>18152</v>
      </c>
    </row>
    <row r="285" spans="1:56" ht="17.25" customHeight="1" x14ac:dyDescent="0.2">
      <c r="A285" s="6"/>
      <c r="B285" s="34"/>
      <c r="C285" s="39">
        <v>4</v>
      </c>
      <c r="D285" s="40" t="s">
        <v>14</v>
      </c>
      <c r="E285" s="31">
        <v>0</v>
      </c>
      <c r="F285" s="31">
        <v>0</v>
      </c>
      <c r="G285" s="31">
        <v>0</v>
      </c>
      <c r="H285" s="41">
        <f t="shared" si="555"/>
        <v>0</v>
      </c>
      <c r="I285" s="31"/>
      <c r="J285" s="31"/>
      <c r="K285" s="31"/>
      <c r="L285" s="37">
        <f t="shared" si="562"/>
        <v>0</v>
      </c>
      <c r="M285" s="31">
        <f t="shared" si="644"/>
        <v>0</v>
      </c>
      <c r="N285" s="31">
        <f t="shared" si="644"/>
        <v>0</v>
      </c>
      <c r="O285" s="31">
        <f t="shared" si="644"/>
        <v>0</v>
      </c>
      <c r="P285" s="38">
        <f t="shared" si="563"/>
        <v>0</v>
      </c>
      <c r="Q285" s="31"/>
      <c r="R285" s="31"/>
      <c r="S285" s="31"/>
      <c r="T285" s="37">
        <f t="shared" si="645"/>
        <v>0</v>
      </c>
      <c r="U285" s="31">
        <f t="shared" si="646"/>
        <v>0</v>
      </c>
      <c r="V285" s="31">
        <f t="shared" si="647"/>
        <v>0</v>
      </c>
      <c r="W285" s="31">
        <f t="shared" si="648"/>
        <v>0</v>
      </c>
      <c r="X285" s="42">
        <f t="shared" si="649"/>
        <v>0</v>
      </c>
      <c r="Y285" s="31"/>
      <c r="Z285" s="31"/>
      <c r="AA285" s="31"/>
      <c r="AB285" s="37">
        <f t="shared" si="650"/>
        <v>0</v>
      </c>
      <c r="AC285" s="31">
        <f t="shared" si="651"/>
        <v>0</v>
      </c>
      <c r="AD285" s="31">
        <f t="shared" si="652"/>
        <v>0</v>
      </c>
      <c r="AE285" s="31">
        <f t="shared" si="653"/>
        <v>0</v>
      </c>
      <c r="AF285" s="42">
        <f t="shared" si="654"/>
        <v>0</v>
      </c>
      <c r="AG285" s="31"/>
      <c r="AH285" s="31"/>
      <c r="AI285" s="31"/>
      <c r="AJ285" s="37">
        <f t="shared" si="617"/>
        <v>0</v>
      </c>
      <c r="AK285" s="31">
        <f t="shared" si="655"/>
        <v>0</v>
      </c>
      <c r="AL285" s="31">
        <f t="shared" si="656"/>
        <v>0</v>
      </c>
      <c r="AM285" s="31">
        <f t="shared" si="657"/>
        <v>0</v>
      </c>
      <c r="AN285" s="42">
        <f t="shared" si="618"/>
        <v>0</v>
      </c>
      <c r="AO285" s="31">
        <v>0</v>
      </c>
      <c r="AP285" s="31">
        <v>0</v>
      </c>
      <c r="AQ285" s="31">
        <v>0</v>
      </c>
      <c r="AR285" s="37">
        <f t="shared" si="619"/>
        <v>0</v>
      </c>
      <c r="AS285" s="31">
        <f t="shared" si="658"/>
        <v>0</v>
      </c>
      <c r="AT285" s="31">
        <f t="shared" si="659"/>
        <v>0</v>
      </c>
      <c r="AU285" s="31">
        <f t="shared" si="660"/>
        <v>0</v>
      </c>
      <c r="AV285" s="42">
        <f t="shared" si="620"/>
        <v>0</v>
      </c>
      <c r="AW285" s="31">
        <v>0</v>
      </c>
      <c r="AX285" s="31">
        <v>0</v>
      </c>
      <c r="AY285" s="31">
        <v>0</v>
      </c>
      <c r="AZ285" s="37">
        <f t="shared" si="621"/>
        <v>0</v>
      </c>
      <c r="BA285" s="31">
        <f t="shared" si="661"/>
        <v>0</v>
      </c>
      <c r="BB285" s="31">
        <f t="shared" si="662"/>
        <v>0</v>
      </c>
      <c r="BC285" s="31">
        <f t="shared" si="663"/>
        <v>0</v>
      </c>
      <c r="BD285" s="42">
        <f t="shared" si="622"/>
        <v>0</v>
      </c>
    </row>
    <row r="286" spans="1:56" ht="17.25" customHeight="1" x14ac:dyDescent="0.2">
      <c r="A286" s="6">
        <v>8</v>
      </c>
      <c r="B286" s="34"/>
      <c r="C286" s="39">
        <v>5</v>
      </c>
      <c r="D286" s="40" t="s">
        <v>15</v>
      </c>
      <c r="E286" s="31">
        <v>0</v>
      </c>
      <c r="F286" s="31">
        <v>0</v>
      </c>
      <c r="G286" s="31">
        <v>0</v>
      </c>
      <c r="H286" s="41">
        <f t="shared" si="555"/>
        <v>0</v>
      </c>
      <c r="I286" s="31">
        <v>0</v>
      </c>
      <c r="J286" s="31">
        <v>0</v>
      </c>
      <c r="K286" s="31">
        <v>0</v>
      </c>
      <c r="L286" s="41">
        <f t="shared" si="562"/>
        <v>0</v>
      </c>
      <c r="M286" s="31">
        <v>0</v>
      </c>
      <c r="N286" s="31">
        <v>0</v>
      </c>
      <c r="O286" s="31">
        <v>0</v>
      </c>
      <c r="P286" s="41">
        <f t="shared" si="563"/>
        <v>0</v>
      </c>
      <c r="Q286" s="31">
        <v>0</v>
      </c>
      <c r="R286" s="31">
        <v>0</v>
      </c>
      <c r="S286" s="31">
        <v>0</v>
      </c>
      <c r="T286" s="41">
        <f t="shared" si="645"/>
        <v>0</v>
      </c>
      <c r="U286" s="31">
        <v>0</v>
      </c>
      <c r="V286" s="31">
        <v>0</v>
      </c>
      <c r="W286" s="31">
        <v>0</v>
      </c>
      <c r="X286" s="41">
        <f t="shared" si="649"/>
        <v>0</v>
      </c>
      <c r="Y286" s="31">
        <v>0</v>
      </c>
      <c r="Z286" s="31">
        <v>0</v>
      </c>
      <c r="AA286" s="31">
        <v>0</v>
      </c>
      <c r="AB286" s="41">
        <f t="shared" si="650"/>
        <v>0</v>
      </c>
      <c r="AC286" s="31">
        <v>0</v>
      </c>
      <c r="AD286" s="31">
        <v>0</v>
      </c>
      <c r="AE286" s="31">
        <v>0</v>
      </c>
      <c r="AF286" s="41">
        <f t="shared" si="654"/>
        <v>0</v>
      </c>
      <c r="AG286" s="31">
        <v>0</v>
      </c>
      <c r="AH286" s="31">
        <v>0</v>
      </c>
      <c r="AI286" s="31">
        <v>0</v>
      </c>
      <c r="AJ286" s="41">
        <f t="shared" si="617"/>
        <v>0</v>
      </c>
      <c r="AK286" s="31">
        <v>0</v>
      </c>
      <c r="AL286" s="31">
        <v>0</v>
      </c>
      <c r="AM286" s="31">
        <v>0</v>
      </c>
      <c r="AN286" s="41">
        <f t="shared" si="618"/>
        <v>0</v>
      </c>
      <c r="AO286" s="31">
        <v>0</v>
      </c>
      <c r="AP286" s="31">
        <v>0</v>
      </c>
      <c r="AQ286" s="31">
        <v>0</v>
      </c>
      <c r="AR286" s="41">
        <f t="shared" si="619"/>
        <v>0</v>
      </c>
      <c r="AS286" s="31">
        <v>0</v>
      </c>
      <c r="AT286" s="31">
        <v>0</v>
      </c>
      <c r="AU286" s="31">
        <v>0</v>
      </c>
      <c r="AV286" s="41">
        <f t="shared" si="620"/>
        <v>0</v>
      </c>
      <c r="AW286" s="31">
        <v>0</v>
      </c>
      <c r="AX286" s="31">
        <v>0</v>
      </c>
      <c r="AY286" s="31">
        <v>0</v>
      </c>
      <c r="AZ286" s="41">
        <f t="shared" si="621"/>
        <v>0</v>
      </c>
      <c r="BA286" s="31">
        <v>0</v>
      </c>
      <c r="BB286" s="31">
        <v>0</v>
      </c>
      <c r="BC286" s="31">
        <v>0</v>
      </c>
      <c r="BD286" s="41">
        <f t="shared" si="622"/>
        <v>0</v>
      </c>
    </row>
    <row r="287" spans="1:56" ht="17.25" customHeight="1" x14ac:dyDescent="0.2">
      <c r="A287" s="6" t="s">
        <v>16</v>
      </c>
      <c r="B287" s="28"/>
      <c r="C287" s="29">
        <v>6</v>
      </c>
      <c r="D287" s="30" t="s">
        <v>17</v>
      </c>
      <c r="E287" s="31">
        <v>0</v>
      </c>
      <c r="F287" s="31">
        <v>0</v>
      </c>
      <c r="G287" s="31">
        <v>0</v>
      </c>
      <c r="H287" s="102">
        <f t="shared" si="555"/>
        <v>0</v>
      </c>
      <c r="I287" s="31">
        <v>0</v>
      </c>
      <c r="J287" s="31">
        <v>0</v>
      </c>
      <c r="K287" s="31">
        <v>0</v>
      </c>
      <c r="L287" s="102">
        <f t="shared" si="562"/>
        <v>0</v>
      </c>
      <c r="M287" s="31">
        <v>0</v>
      </c>
      <c r="N287" s="31">
        <v>0</v>
      </c>
      <c r="O287" s="31">
        <v>0</v>
      </c>
      <c r="P287" s="102">
        <f t="shared" si="563"/>
        <v>0</v>
      </c>
      <c r="Q287" s="31">
        <v>0</v>
      </c>
      <c r="R287" s="31">
        <v>0</v>
      </c>
      <c r="S287" s="31">
        <v>0</v>
      </c>
      <c r="T287" s="102">
        <f t="shared" si="645"/>
        <v>0</v>
      </c>
      <c r="U287" s="31">
        <v>0</v>
      </c>
      <c r="V287" s="31">
        <v>0</v>
      </c>
      <c r="W287" s="31">
        <v>0</v>
      </c>
      <c r="X287" s="102">
        <f t="shared" si="649"/>
        <v>0</v>
      </c>
      <c r="Y287" s="31">
        <v>0</v>
      </c>
      <c r="Z287" s="31">
        <v>0</v>
      </c>
      <c r="AA287" s="31">
        <v>0</v>
      </c>
      <c r="AB287" s="102">
        <f t="shared" si="650"/>
        <v>0</v>
      </c>
      <c r="AC287" s="31">
        <v>0</v>
      </c>
      <c r="AD287" s="31">
        <v>0</v>
      </c>
      <c r="AE287" s="31">
        <v>0</v>
      </c>
      <c r="AF287" s="102">
        <f t="shared" si="654"/>
        <v>0</v>
      </c>
      <c r="AG287" s="31">
        <v>0</v>
      </c>
      <c r="AH287" s="31">
        <v>0</v>
      </c>
      <c r="AI287" s="31">
        <v>0</v>
      </c>
      <c r="AJ287" s="102">
        <f t="shared" si="617"/>
        <v>0</v>
      </c>
      <c r="AK287" s="31">
        <v>0</v>
      </c>
      <c r="AL287" s="31">
        <v>0</v>
      </c>
      <c r="AM287" s="31">
        <v>0</v>
      </c>
      <c r="AN287" s="102">
        <f t="shared" si="618"/>
        <v>0</v>
      </c>
      <c r="AO287" s="31">
        <v>0</v>
      </c>
      <c r="AP287" s="31">
        <v>0</v>
      </c>
      <c r="AQ287" s="31">
        <v>0</v>
      </c>
      <c r="AR287" s="102">
        <f t="shared" si="619"/>
        <v>0</v>
      </c>
      <c r="AS287" s="31">
        <v>0</v>
      </c>
      <c r="AT287" s="31">
        <v>0</v>
      </c>
      <c r="AU287" s="31">
        <v>0</v>
      </c>
      <c r="AV287" s="102">
        <f t="shared" si="620"/>
        <v>0</v>
      </c>
      <c r="AW287" s="31">
        <v>0</v>
      </c>
      <c r="AX287" s="31">
        <v>0</v>
      </c>
      <c r="AY287" s="31">
        <v>0</v>
      </c>
      <c r="AZ287" s="102">
        <f t="shared" si="621"/>
        <v>0</v>
      </c>
      <c r="BA287" s="31">
        <v>0</v>
      </c>
      <c r="BB287" s="31">
        <v>0</v>
      </c>
      <c r="BC287" s="31">
        <v>0</v>
      </c>
      <c r="BD287" s="102">
        <f t="shared" si="622"/>
        <v>0</v>
      </c>
    </row>
    <row r="288" spans="1:56" ht="17.25" customHeight="1" x14ac:dyDescent="0.2">
      <c r="A288" s="6" t="s">
        <v>18</v>
      </c>
      <c r="B288" s="34"/>
      <c r="C288" s="39">
        <v>7</v>
      </c>
      <c r="D288" s="40" t="s">
        <v>19</v>
      </c>
      <c r="E288" s="31">
        <v>0</v>
      </c>
      <c r="F288" s="31">
        <v>0</v>
      </c>
      <c r="G288" s="31">
        <v>0</v>
      </c>
      <c r="H288" s="41">
        <f t="shared" si="555"/>
        <v>0</v>
      </c>
      <c r="I288" s="31">
        <v>0</v>
      </c>
      <c r="J288" s="31">
        <v>0</v>
      </c>
      <c r="K288" s="31">
        <v>0</v>
      </c>
      <c r="L288" s="41">
        <f t="shared" si="562"/>
        <v>0</v>
      </c>
      <c r="M288" s="31">
        <v>0</v>
      </c>
      <c r="N288" s="31">
        <v>0</v>
      </c>
      <c r="O288" s="31">
        <v>0</v>
      </c>
      <c r="P288" s="41">
        <f t="shared" si="563"/>
        <v>0</v>
      </c>
      <c r="Q288" s="31">
        <v>0</v>
      </c>
      <c r="R288" s="31">
        <v>0</v>
      </c>
      <c r="S288" s="31">
        <v>0</v>
      </c>
      <c r="T288" s="41">
        <f t="shared" si="645"/>
        <v>0</v>
      </c>
      <c r="U288" s="31">
        <v>0</v>
      </c>
      <c r="V288" s="31">
        <v>0</v>
      </c>
      <c r="W288" s="31">
        <v>0</v>
      </c>
      <c r="X288" s="41">
        <f t="shared" si="649"/>
        <v>0</v>
      </c>
      <c r="Y288" s="31">
        <v>0</v>
      </c>
      <c r="Z288" s="31">
        <v>0</v>
      </c>
      <c r="AA288" s="31">
        <v>0</v>
      </c>
      <c r="AB288" s="41">
        <f t="shared" si="650"/>
        <v>0</v>
      </c>
      <c r="AC288" s="31">
        <v>0</v>
      </c>
      <c r="AD288" s="31">
        <v>0</v>
      </c>
      <c r="AE288" s="31">
        <v>0</v>
      </c>
      <c r="AF288" s="41">
        <f t="shared" si="654"/>
        <v>0</v>
      </c>
      <c r="AG288" s="31">
        <v>0</v>
      </c>
      <c r="AH288" s="31">
        <v>0</v>
      </c>
      <c r="AI288" s="31">
        <v>0</v>
      </c>
      <c r="AJ288" s="41">
        <f t="shared" si="617"/>
        <v>0</v>
      </c>
      <c r="AK288" s="31">
        <v>0</v>
      </c>
      <c r="AL288" s="31">
        <v>0</v>
      </c>
      <c r="AM288" s="31">
        <v>0</v>
      </c>
      <c r="AN288" s="41">
        <f t="shared" si="618"/>
        <v>0</v>
      </c>
      <c r="AO288" s="31">
        <v>0</v>
      </c>
      <c r="AP288" s="31">
        <v>0</v>
      </c>
      <c r="AQ288" s="31">
        <v>0</v>
      </c>
      <c r="AR288" s="41">
        <f t="shared" si="619"/>
        <v>0</v>
      </c>
      <c r="AS288" s="31">
        <v>0</v>
      </c>
      <c r="AT288" s="31">
        <v>0</v>
      </c>
      <c r="AU288" s="31">
        <v>0</v>
      </c>
      <c r="AV288" s="41">
        <f t="shared" si="620"/>
        <v>0</v>
      </c>
      <c r="AW288" s="31">
        <v>0</v>
      </c>
      <c r="AX288" s="31">
        <v>0</v>
      </c>
      <c r="AY288" s="31">
        <v>0</v>
      </c>
      <c r="AZ288" s="41">
        <f t="shared" si="621"/>
        <v>0</v>
      </c>
      <c r="BA288" s="31">
        <v>0</v>
      </c>
      <c r="BB288" s="31">
        <v>0</v>
      </c>
      <c r="BC288" s="31">
        <v>0</v>
      </c>
      <c r="BD288" s="41">
        <f t="shared" si="622"/>
        <v>0</v>
      </c>
    </row>
    <row r="289" spans="1:56" ht="17.25" customHeight="1" x14ac:dyDescent="0.2">
      <c r="A289" s="6" t="s">
        <v>99</v>
      </c>
      <c r="B289" s="34"/>
      <c r="C289" s="39">
        <v>8</v>
      </c>
      <c r="D289" s="40" t="s">
        <v>20</v>
      </c>
      <c r="E289" s="31">
        <f>0</f>
        <v>0</v>
      </c>
      <c r="F289" s="31">
        <f>0</f>
        <v>0</v>
      </c>
      <c r="G289" s="31">
        <f>0</f>
        <v>0</v>
      </c>
      <c r="H289" s="41">
        <f t="shared" si="555"/>
        <v>0</v>
      </c>
      <c r="I289" s="31">
        <f>0</f>
        <v>0</v>
      </c>
      <c r="J289" s="31">
        <f>0</f>
        <v>0</v>
      </c>
      <c r="K289" s="31">
        <f>0</f>
        <v>0</v>
      </c>
      <c r="L289" s="37">
        <f t="shared" si="562"/>
        <v>0</v>
      </c>
      <c r="M289" s="31">
        <f>0</f>
        <v>0</v>
      </c>
      <c r="N289" s="31">
        <f>0</f>
        <v>0</v>
      </c>
      <c r="O289" s="31">
        <f>0</f>
        <v>0</v>
      </c>
      <c r="P289" s="37">
        <f t="shared" si="563"/>
        <v>0</v>
      </c>
      <c r="Q289" s="31">
        <f>0</f>
        <v>0</v>
      </c>
      <c r="R289" s="31">
        <f>0</f>
        <v>0</v>
      </c>
      <c r="S289" s="31">
        <f>0</f>
        <v>0</v>
      </c>
      <c r="T289" s="37">
        <f t="shared" si="645"/>
        <v>0</v>
      </c>
      <c r="U289" s="31">
        <f>0</f>
        <v>0</v>
      </c>
      <c r="V289" s="31">
        <f>0</f>
        <v>0</v>
      </c>
      <c r="W289" s="31">
        <f>0</f>
        <v>0</v>
      </c>
      <c r="X289" s="41">
        <f t="shared" si="649"/>
        <v>0</v>
      </c>
      <c r="Y289" s="31">
        <f>0</f>
        <v>0</v>
      </c>
      <c r="Z289" s="31">
        <f>0</f>
        <v>0</v>
      </c>
      <c r="AA289" s="31">
        <f>0</f>
        <v>0</v>
      </c>
      <c r="AB289" s="37">
        <f t="shared" si="650"/>
        <v>0</v>
      </c>
      <c r="AC289" s="31">
        <f>0</f>
        <v>0</v>
      </c>
      <c r="AD289" s="31">
        <f>0</f>
        <v>0</v>
      </c>
      <c r="AE289" s="31">
        <f>0</f>
        <v>0</v>
      </c>
      <c r="AF289" s="41">
        <f t="shared" si="654"/>
        <v>0</v>
      </c>
      <c r="AG289" s="31">
        <f>0</f>
        <v>0</v>
      </c>
      <c r="AH289" s="31">
        <f>0</f>
        <v>0</v>
      </c>
      <c r="AI289" s="31">
        <f>0</f>
        <v>0</v>
      </c>
      <c r="AJ289" s="37">
        <f t="shared" si="617"/>
        <v>0</v>
      </c>
      <c r="AK289" s="31">
        <f>0</f>
        <v>0</v>
      </c>
      <c r="AL289" s="31">
        <f>0</f>
        <v>0</v>
      </c>
      <c r="AM289" s="31">
        <f>0</f>
        <v>0</v>
      </c>
      <c r="AN289" s="41">
        <f t="shared" si="618"/>
        <v>0</v>
      </c>
      <c r="AO289" s="31">
        <f>0</f>
        <v>0</v>
      </c>
      <c r="AP289" s="31">
        <f>0</f>
        <v>0</v>
      </c>
      <c r="AQ289" s="31">
        <f>0</f>
        <v>0</v>
      </c>
      <c r="AR289" s="37">
        <f t="shared" si="619"/>
        <v>0</v>
      </c>
      <c r="AS289" s="31">
        <f>0</f>
        <v>0</v>
      </c>
      <c r="AT289" s="31">
        <f>0</f>
        <v>0</v>
      </c>
      <c r="AU289" s="31">
        <f>0</f>
        <v>0</v>
      </c>
      <c r="AV289" s="41">
        <f t="shared" si="620"/>
        <v>0</v>
      </c>
      <c r="AW289" s="31">
        <f>0</f>
        <v>0</v>
      </c>
      <c r="AX289" s="31">
        <f>0</f>
        <v>0</v>
      </c>
      <c r="AY289" s="31">
        <f>0</f>
        <v>0</v>
      </c>
      <c r="AZ289" s="37">
        <f t="shared" si="621"/>
        <v>0</v>
      </c>
      <c r="BA289" s="31">
        <f>0</f>
        <v>0</v>
      </c>
      <c r="BB289" s="31">
        <f>0</f>
        <v>0</v>
      </c>
      <c r="BC289" s="31">
        <f>0</f>
        <v>0</v>
      </c>
      <c r="BD289" s="41">
        <f t="shared" si="622"/>
        <v>0</v>
      </c>
    </row>
    <row r="290" spans="1:56" ht="17.25" customHeight="1" x14ac:dyDescent="0.2">
      <c r="A290" s="6" t="s">
        <v>47</v>
      </c>
      <c r="B290" s="94">
        <v>86</v>
      </c>
      <c r="C290" s="95" t="s">
        <v>53</v>
      </c>
      <c r="D290" s="65"/>
      <c r="E290" s="66">
        <v>0</v>
      </c>
      <c r="F290" s="66">
        <v>0</v>
      </c>
      <c r="G290" s="66">
        <v>0</v>
      </c>
      <c r="H290" s="111">
        <f t="shared" si="555"/>
        <v>0</v>
      </c>
      <c r="I290" s="66">
        <v>0</v>
      </c>
      <c r="J290" s="66">
        <v>0</v>
      </c>
      <c r="K290" s="66">
        <v>0</v>
      </c>
      <c r="L290" s="66">
        <f t="shared" si="562"/>
        <v>0</v>
      </c>
      <c r="M290" s="66">
        <v>0</v>
      </c>
      <c r="N290" s="66">
        <v>0</v>
      </c>
      <c r="O290" s="66">
        <v>0</v>
      </c>
      <c r="P290" s="67">
        <f t="shared" si="563"/>
        <v>0</v>
      </c>
      <c r="Q290" s="66">
        <v>0</v>
      </c>
      <c r="R290" s="66">
        <v>0</v>
      </c>
      <c r="S290" s="66">
        <v>0</v>
      </c>
      <c r="T290" s="66">
        <f t="shared" si="645"/>
        <v>0</v>
      </c>
      <c r="U290" s="66">
        <v>0</v>
      </c>
      <c r="V290" s="66">
        <v>0</v>
      </c>
      <c r="W290" s="66">
        <v>0</v>
      </c>
      <c r="X290" s="112">
        <f t="shared" si="649"/>
        <v>0</v>
      </c>
      <c r="Y290" s="66">
        <v>0</v>
      </c>
      <c r="Z290" s="66">
        <v>0</v>
      </c>
      <c r="AA290" s="66">
        <v>0</v>
      </c>
      <c r="AB290" s="66">
        <f t="shared" si="650"/>
        <v>0</v>
      </c>
      <c r="AC290" s="66">
        <v>0</v>
      </c>
      <c r="AD290" s="66">
        <v>0</v>
      </c>
      <c r="AE290" s="66">
        <v>0</v>
      </c>
      <c r="AF290" s="112">
        <f t="shared" si="654"/>
        <v>0</v>
      </c>
      <c r="AG290" s="66">
        <v>0</v>
      </c>
      <c r="AH290" s="66">
        <v>0</v>
      </c>
      <c r="AI290" s="66">
        <v>0</v>
      </c>
      <c r="AJ290" s="66">
        <f t="shared" si="617"/>
        <v>0</v>
      </c>
      <c r="AK290" s="66">
        <v>0</v>
      </c>
      <c r="AL290" s="66">
        <v>0</v>
      </c>
      <c r="AM290" s="66">
        <v>0</v>
      </c>
      <c r="AN290" s="112">
        <f t="shared" si="618"/>
        <v>0</v>
      </c>
      <c r="AO290" s="66">
        <v>0</v>
      </c>
      <c r="AP290" s="66">
        <v>0</v>
      </c>
      <c r="AQ290" s="66">
        <v>0</v>
      </c>
      <c r="AR290" s="66">
        <f t="shared" si="619"/>
        <v>0</v>
      </c>
      <c r="AS290" s="66">
        <v>0</v>
      </c>
      <c r="AT290" s="66">
        <v>0</v>
      </c>
      <c r="AU290" s="66">
        <v>0</v>
      </c>
      <c r="AV290" s="112">
        <f t="shared" si="620"/>
        <v>0</v>
      </c>
      <c r="AW290" s="66">
        <v>0</v>
      </c>
      <c r="AX290" s="66">
        <v>0</v>
      </c>
      <c r="AY290" s="66">
        <v>0</v>
      </c>
      <c r="AZ290" s="66">
        <f t="shared" si="621"/>
        <v>0</v>
      </c>
      <c r="BA290" s="66">
        <v>0</v>
      </c>
      <c r="BB290" s="66">
        <v>0</v>
      </c>
      <c r="BC290" s="66">
        <v>0</v>
      </c>
      <c r="BD290" s="112">
        <f t="shared" si="622"/>
        <v>0</v>
      </c>
    </row>
    <row r="291" spans="1:56" ht="17.25" customHeight="1" x14ac:dyDescent="0.2">
      <c r="A291" s="6"/>
      <c r="B291" s="270" t="s">
        <v>120</v>
      </c>
      <c r="C291" s="330" t="s">
        <v>110</v>
      </c>
      <c r="D291" s="330"/>
      <c r="E291" s="99">
        <f>SUM(E292:E300)</f>
        <v>0</v>
      </c>
      <c r="F291" s="99">
        <f>SUM(F292:F300)</f>
        <v>0</v>
      </c>
      <c r="G291" s="99">
        <f>SUM(G292:G300)</f>
        <v>0</v>
      </c>
      <c r="H291" s="267">
        <f t="shared" ref="H291:H300" si="664">+G291+F291+E291</f>
        <v>0</v>
      </c>
      <c r="I291" s="99">
        <f>SUM(I292:I300)</f>
        <v>0</v>
      </c>
      <c r="J291" s="99">
        <f>SUM(J292:J300)</f>
        <v>0</v>
      </c>
      <c r="K291" s="99">
        <f>SUM(K292:K300)</f>
        <v>0</v>
      </c>
      <c r="L291" s="99">
        <f t="shared" ref="L291:L296" si="665">+K291+J291+I291</f>
        <v>0</v>
      </c>
      <c r="M291" s="75">
        <f t="shared" ref="M291:O295" si="666">+I291+E291</f>
        <v>0</v>
      </c>
      <c r="N291" s="75">
        <f t="shared" si="666"/>
        <v>0</v>
      </c>
      <c r="O291" s="75">
        <f t="shared" si="666"/>
        <v>0</v>
      </c>
      <c r="P291" s="99">
        <f t="shared" ref="P291:P296" si="667">+O291+N291+M291</f>
        <v>0</v>
      </c>
      <c r="Q291" s="99">
        <f>SUM(Q292:Q300)</f>
        <v>0</v>
      </c>
      <c r="R291" s="99">
        <f>SUM(R292:R300)</f>
        <v>0</v>
      </c>
      <c r="S291" s="99">
        <f>SUM(S292:S300)</f>
        <v>0</v>
      </c>
      <c r="T291" s="99">
        <f t="shared" ref="T291:T298" si="668">+S291+R291+Q291</f>
        <v>0</v>
      </c>
      <c r="U291" s="75">
        <f t="shared" ref="U291:U295" si="669">+Q291+M291</f>
        <v>0</v>
      </c>
      <c r="V291" s="75">
        <f t="shared" ref="V291:V295" si="670">+R291+N291</f>
        <v>0</v>
      </c>
      <c r="W291" s="75">
        <f t="shared" ref="W291:W295" si="671">+S291+O291</f>
        <v>0</v>
      </c>
      <c r="X291" s="267">
        <f t="shared" ref="X291:X298" si="672">+W291+V291+U291</f>
        <v>0</v>
      </c>
      <c r="Y291" s="99">
        <f>SUM(Y292:Y300)</f>
        <v>0</v>
      </c>
      <c r="Z291" s="99">
        <f>SUM(Z292:Z300)</f>
        <v>298</v>
      </c>
      <c r="AA291" s="99">
        <f>SUM(AA292:AA300)</f>
        <v>0</v>
      </c>
      <c r="AB291" s="99">
        <f t="shared" ref="AB291:AB298" si="673">+AA291+Z291+Y291</f>
        <v>298</v>
      </c>
      <c r="AC291" s="75">
        <f t="shared" ref="AC291:AC295" si="674">+Y291+U291</f>
        <v>0</v>
      </c>
      <c r="AD291" s="75">
        <f t="shared" ref="AD291:AD295" si="675">+Z291+V291</f>
        <v>298</v>
      </c>
      <c r="AE291" s="75">
        <f t="shared" ref="AE291:AE295" si="676">+AA291+W291</f>
        <v>0</v>
      </c>
      <c r="AF291" s="267">
        <f t="shared" ref="AF291:AF298" si="677">+AE291+AD291+AC291</f>
        <v>298</v>
      </c>
      <c r="AG291" s="99">
        <f>SUM(AG292:AG300)</f>
        <v>0</v>
      </c>
      <c r="AH291" s="99">
        <f>SUM(AH292:AH300)</f>
        <v>0</v>
      </c>
      <c r="AI291" s="99">
        <f>SUM(AI292:AI300)</f>
        <v>0</v>
      </c>
      <c r="AJ291" s="99">
        <f t="shared" si="617"/>
        <v>0</v>
      </c>
      <c r="AK291" s="75">
        <f t="shared" ref="AK291:AK295" si="678">+AG291+AC291</f>
        <v>0</v>
      </c>
      <c r="AL291" s="75">
        <f t="shared" ref="AL291:AL295" si="679">+AH291+AD291</f>
        <v>298</v>
      </c>
      <c r="AM291" s="75">
        <f t="shared" ref="AM291:AM295" si="680">+AI291+AE291</f>
        <v>0</v>
      </c>
      <c r="AN291" s="267">
        <f t="shared" si="618"/>
        <v>298</v>
      </c>
      <c r="AO291" s="99">
        <f>SUM(AO292:AO300)</f>
        <v>0</v>
      </c>
      <c r="AP291" s="99">
        <f>SUM(AP292:AP300)</f>
        <v>0</v>
      </c>
      <c r="AQ291" s="99">
        <f>SUM(AQ292:AQ300)</f>
        <v>0</v>
      </c>
      <c r="AR291" s="99">
        <f t="shared" si="619"/>
        <v>0</v>
      </c>
      <c r="AS291" s="75">
        <f t="shared" ref="AS291:AS295" si="681">+AO291+AK291</f>
        <v>0</v>
      </c>
      <c r="AT291" s="75">
        <f t="shared" ref="AT291:AT295" si="682">+AP291+AL291</f>
        <v>298</v>
      </c>
      <c r="AU291" s="75">
        <f t="shared" ref="AU291:AU295" si="683">+AQ291+AM291</f>
        <v>0</v>
      </c>
      <c r="AV291" s="267">
        <f t="shared" si="620"/>
        <v>298</v>
      </c>
      <c r="AW291" s="99">
        <f>SUM(AW292:AW300)</f>
        <v>0</v>
      </c>
      <c r="AX291" s="99">
        <f>SUM(AX292:AX300)</f>
        <v>0</v>
      </c>
      <c r="AY291" s="99">
        <f>SUM(AY292:AY300)</f>
        <v>0</v>
      </c>
      <c r="AZ291" s="99">
        <f t="shared" si="621"/>
        <v>0</v>
      </c>
      <c r="BA291" s="75">
        <f t="shared" ref="BA291:BA295" si="684">+AW291+AS291</f>
        <v>0</v>
      </c>
      <c r="BB291" s="75">
        <f t="shared" ref="BB291:BB295" si="685">+AX291+AT291</f>
        <v>298</v>
      </c>
      <c r="BC291" s="75">
        <f t="shared" ref="BC291:BC295" si="686">+AY291+AU291</f>
        <v>0</v>
      </c>
      <c r="BD291" s="267">
        <f t="shared" si="622"/>
        <v>298</v>
      </c>
    </row>
    <row r="292" spans="1:56" ht="17.25" customHeight="1" x14ac:dyDescent="0.2">
      <c r="A292" s="6"/>
      <c r="B292" s="58"/>
      <c r="C292" s="59">
        <v>1</v>
      </c>
      <c r="D292" s="60" t="s">
        <v>11</v>
      </c>
      <c r="E292" s="31"/>
      <c r="F292" s="31"/>
      <c r="G292" s="31"/>
      <c r="H292" s="135">
        <f t="shared" si="664"/>
        <v>0</v>
      </c>
      <c r="I292" s="31"/>
      <c r="J292" s="31"/>
      <c r="K292" s="31"/>
      <c r="L292" s="61">
        <f t="shared" si="665"/>
        <v>0</v>
      </c>
      <c r="M292" s="31">
        <f t="shared" si="666"/>
        <v>0</v>
      </c>
      <c r="N292" s="31">
        <f t="shared" si="666"/>
        <v>0</v>
      </c>
      <c r="O292" s="31">
        <f t="shared" si="666"/>
        <v>0</v>
      </c>
      <c r="P292" s="62">
        <f t="shared" si="667"/>
        <v>0</v>
      </c>
      <c r="Q292" s="31"/>
      <c r="R292" s="31"/>
      <c r="S292" s="31"/>
      <c r="T292" s="61">
        <f t="shared" si="668"/>
        <v>0</v>
      </c>
      <c r="U292" s="31">
        <f t="shared" si="669"/>
        <v>0</v>
      </c>
      <c r="V292" s="31">
        <f t="shared" si="670"/>
        <v>0</v>
      </c>
      <c r="W292" s="31">
        <f t="shared" si="671"/>
        <v>0</v>
      </c>
      <c r="X292" s="262">
        <f t="shared" si="672"/>
        <v>0</v>
      </c>
      <c r="Y292" s="31"/>
      <c r="Z292" s="31"/>
      <c r="AA292" s="31"/>
      <c r="AB292" s="61">
        <f t="shared" si="673"/>
        <v>0</v>
      </c>
      <c r="AC292" s="31">
        <f t="shared" si="674"/>
        <v>0</v>
      </c>
      <c r="AD292" s="31">
        <f t="shared" si="675"/>
        <v>0</v>
      </c>
      <c r="AE292" s="31">
        <f t="shared" si="676"/>
        <v>0</v>
      </c>
      <c r="AF292" s="262">
        <f t="shared" si="677"/>
        <v>0</v>
      </c>
      <c r="AG292" s="31"/>
      <c r="AH292" s="31"/>
      <c r="AI292" s="31"/>
      <c r="AJ292" s="61">
        <f t="shared" si="617"/>
        <v>0</v>
      </c>
      <c r="AK292" s="31">
        <f t="shared" si="678"/>
        <v>0</v>
      </c>
      <c r="AL292" s="31">
        <f t="shared" si="679"/>
        <v>0</v>
      </c>
      <c r="AM292" s="31">
        <f t="shared" si="680"/>
        <v>0</v>
      </c>
      <c r="AN292" s="262">
        <f t="shared" si="618"/>
        <v>0</v>
      </c>
      <c r="AO292" s="31">
        <v>0</v>
      </c>
      <c r="AP292" s="31">
        <v>0</v>
      </c>
      <c r="AQ292" s="31">
        <v>0</v>
      </c>
      <c r="AR292" s="61">
        <f t="shared" si="619"/>
        <v>0</v>
      </c>
      <c r="AS292" s="31">
        <f t="shared" si="681"/>
        <v>0</v>
      </c>
      <c r="AT292" s="31">
        <f t="shared" si="682"/>
        <v>0</v>
      </c>
      <c r="AU292" s="31">
        <f t="shared" si="683"/>
        <v>0</v>
      </c>
      <c r="AV292" s="262">
        <f t="shared" si="620"/>
        <v>0</v>
      </c>
      <c r="AW292" s="31">
        <v>0</v>
      </c>
      <c r="AX292" s="31">
        <v>0</v>
      </c>
      <c r="AY292" s="31">
        <v>0</v>
      </c>
      <c r="AZ292" s="61">
        <f t="shared" si="621"/>
        <v>0</v>
      </c>
      <c r="BA292" s="31">
        <f t="shared" si="684"/>
        <v>0</v>
      </c>
      <c r="BB292" s="31">
        <f t="shared" si="685"/>
        <v>0</v>
      </c>
      <c r="BC292" s="31">
        <f t="shared" si="686"/>
        <v>0</v>
      </c>
      <c r="BD292" s="262">
        <f t="shared" si="622"/>
        <v>0</v>
      </c>
    </row>
    <row r="293" spans="1:56" ht="17.25" customHeight="1" x14ac:dyDescent="0.2">
      <c r="A293" s="6"/>
      <c r="B293" s="34"/>
      <c r="C293" s="35">
        <v>2</v>
      </c>
      <c r="D293" s="36" t="s">
        <v>12</v>
      </c>
      <c r="E293" s="31"/>
      <c r="F293" s="31"/>
      <c r="G293" s="31"/>
      <c r="H293" s="41">
        <f t="shared" si="664"/>
        <v>0</v>
      </c>
      <c r="I293" s="31"/>
      <c r="J293" s="31"/>
      <c r="K293" s="31"/>
      <c r="L293" s="37">
        <f t="shared" si="665"/>
        <v>0</v>
      </c>
      <c r="M293" s="31">
        <f t="shared" si="666"/>
        <v>0</v>
      </c>
      <c r="N293" s="31">
        <f t="shared" si="666"/>
        <v>0</v>
      </c>
      <c r="O293" s="31">
        <f t="shared" si="666"/>
        <v>0</v>
      </c>
      <c r="P293" s="38">
        <f t="shared" si="667"/>
        <v>0</v>
      </c>
      <c r="Q293" s="31"/>
      <c r="R293" s="31"/>
      <c r="S293" s="31"/>
      <c r="T293" s="37">
        <f t="shared" si="668"/>
        <v>0</v>
      </c>
      <c r="U293" s="31">
        <f t="shared" si="669"/>
        <v>0</v>
      </c>
      <c r="V293" s="31">
        <f t="shared" si="670"/>
        <v>0</v>
      </c>
      <c r="W293" s="31">
        <f t="shared" si="671"/>
        <v>0</v>
      </c>
      <c r="X293" s="42">
        <f t="shared" si="672"/>
        <v>0</v>
      </c>
      <c r="Y293" s="31"/>
      <c r="Z293" s="31"/>
      <c r="AA293" s="31"/>
      <c r="AB293" s="37">
        <f t="shared" si="673"/>
        <v>0</v>
      </c>
      <c r="AC293" s="31">
        <f t="shared" si="674"/>
        <v>0</v>
      </c>
      <c r="AD293" s="31">
        <f t="shared" si="675"/>
        <v>0</v>
      </c>
      <c r="AE293" s="31">
        <f t="shared" si="676"/>
        <v>0</v>
      </c>
      <c r="AF293" s="42">
        <f t="shared" si="677"/>
        <v>0</v>
      </c>
      <c r="AG293" s="31"/>
      <c r="AH293" s="31"/>
      <c r="AI293" s="31"/>
      <c r="AJ293" s="37">
        <f t="shared" si="617"/>
        <v>0</v>
      </c>
      <c r="AK293" s="31">
        <f t="shared" si="678"/>
        <v>0</v>
      </c>
      <c r="AL293" s="31">
        <f t="shared" si="679"/>
        <v>0</v>
      </c>
      <c r="AM293" s="31">
        <f t="shared" si="680"/>
        <v>0</v>
      </c>
      <c r="AN293" s="42">
        <f t="shared" si="618"/>
        <v>0</v>
      </c>
      <c r="AO293" s="31">
        <v>0</v>
      </c>
      <c r="AP293" s="31">
        <v>0</v>
      </c>
      <c r="AQ293" s="31">
        <v>0</v>
      </c>
      <c r="AR293" s="37">
        <f t="shared" si="619"/>
        <v>0</v>
      </c>
      <c r="AS293" s="31">
        <f t="shared" si="681"/>
        <v>0</v>
      </c>
      <c r="AT293" s="31">
        <f t="shared" si="682"/>
        <v>0</v>
      </c>
      <c r="AU293" s="31">
        <f t="shared" si="683"/>
        <v>0</v>
      </c>
      <c r="AV293" s="42">
        <f t="shared" si="620"/>
        <v>0</v>
      </c>
      <c r="AW293" s="31">
        <v>0</v>
      </c>
      <c r="AX293" s="31">
        <v>0</v>
      </c>
      <c r="AY293" s="31">
        <v>0</v>
      </c>
      <c r="AZ293" s="37">
        <f t="shared" si="621"/>
        <v>0</v>
      </c>
      <c r="BA293" s="31">
        <f t="shared" si="684"/>
        <v>0</v>
      </c>
      <c r="BB293" s="31">
        <f t="shared" si="685"/>
        <v>0</v>
      </c>
      <c r="BC293" s="31">
        <f t="shared" si="686"/>
        <v>0</v>
      </c>
      <c r="BD293" s="42">
        <f t="shared" si="622"/>
        <v>0</v>
      </c>
    </row>
    <row r="294" spans="1:56" ht="17.25" customHeight="1" x14ac:dyDescent="0.2">
      <c r="A294" s="6"/>
      <c r="B294" s="34"/>
      <c r="C294" s="39">
        <v>3</v>
      </c>
      <c r="D294" s="40" t="s">
        <v>13</v>
      </c>
      <c r="E294" s="31"/>
      <c r="F294" s="31"/>
      <c r="G294" s="31"/>
      <c r="H294" s="41">
        <f t="shared" si="664"/>
        <v>0</v>
      </c>
      <c r="I294" s="31"/>
      <c r="J294" s="31"/>
      <c r="K294" s="31"/>
      <c r="L294" s="37">
        <f t="shared" si="665"/>
        <v>0</v>
      </c>
      <c r="M294" s="31">
        <f t="shared" si="666"/>
        <v>0</v>
      </c>
      <c r="N294" s="31">
        <f t="shared" si="666"/>
        <v>0</v>
      </c>
      <c r="O294" s="31">
        <f t="shared" si="666"/>
        <v>0</v>
      </c>
      <c r="P294" s="38">
        <f t="shared" si="667"/>
        <v>0</v>
      </c>
      <c r="Q294" s="31"/>
      <c r="R294" s="31"/>
      <c r="S294" s="31"/>
      <c r="T294" s="37">
        <f t="shared" si="668"/>
        <v>0</v>
      </c>
      <c r="U294" s="31">
        <f t="shared" si="669"/>
        <v>0</v>
      </c>
      <c r="V294" s="31">
        <f t="shared" si="670"/>
        <v>0</v>
      </c>
      <c r="W294" s="31">
        <f t="shared" si="671"/>
        <v>0</v>
      </c>
      <c r="X294" s="42">
        <f t="shared" si="672"/>
        <v>0</v>
      </c>
      <c r="Y294" s="31"/>
      <c r="Z294" s="31"/>
      <c r="AA294" s="31"/>
      <c r="AB294" s="37">
        <f t="shared" si="673"/>
        <v>0</v>
      </c>
      <c r="AC294" s="31">
        <f t="shared" si="674"/>
        <v>0</v>
      </c>
      <c r="AD294" s="31">
        <f t="shared" si="675"/>
        <v>0</v>
      </c>
      <c r="AE294" s="31">
        <f t="shared" si="676"/>
        <v>0</v>
      </c>
      <c r="AF294" s="42">
        <f t="shared" si="677"/>
        <v>0</v>
      </c>
      <c r="AG294" s="31"/>
      <c r="AH294" s="31"/>
      <c r="AI294" s="31"/>
      <c r="AJ294" s="37">
        <f t="shared" si="617"/>
        <v>0</v>
      </c>
      <c r="AK294" s="31">
        <f t="shared" si="678"/>
        <v>0</v>
      </c>
      <c r="AL294" s="31">
        <f t="shared" si="679"/>
        <v>0</v>
      </c>
      <c r="AM294" s="31">
        <f t="shared" si="680"/>
        <v>0</v>
      </c>
      <c r="AN294" s="42">
        <f t="shared" si="618"/>
        <v>0</v>
      </c>
      <c r="AO294" s="31">
        <v>0</v>
      </c>
      <c r="AP294" s="31">
        <v>0</v>
      </c>
      <c r="AQ294" s="31">
        <v>0</v>
      </c>
      <c r="AR294" s="37">
        <f t="shared" si="619"/>
        <v>0</v>
      </c>
      <c r="AS294" s="31">
        <f t="shared" si="681"/>
        <v>0</v>
      </c>
      <c r="AT294" s="31">
        <f t="shared" si="682"/>
        <v>0</v>
      </c>
      <c r="AU294" s="31">
        <f t="shared" si="683"/>
        <v>0</v>
      </c>
      <c r="AV294" s="42">
        <f t="shared" si="620"/>
        <v>0</v>
      </c>
      <c r="AW294" s="31">
        <v>0</v>
      </c>
      <c r="AX294" s="31">
        <v>0</v>
      </c>
      <c r="AY294" s="31">
        <v>0</v>
      </c>
      <c r="AZ294" s="37">
        <f t="shared" si="621"/>
        <v>0</v>
      </c>
      <c r="BA294" s="31">
        <f t="shared" si="684"/>
        <v>0</v>
      </c>
      <c r="BB294" s="31">
        <f t="shared" si="685"/>
        <v>0</v>
      </c>
      <c r="BC294" s="31">
        <f t="shared" si="686"/>
        <v>0</v>
      </c>
      <c r="BD294" s="42">
        <f t="shared" si="622"/>
        <v>0</v>
      </c>
    </row>
    <row r="295" spans="1:56" ht="17.25" customHeight="1" x14ac:dyDescent="0.2">
      <c r="A295" s="6"/>
      <c r="B295" s="34"/>
      <c r="C295" s="39">
        <v>4</v>
      </c>
      <c r="D295" s="40" t="s">
        <v>14</v>
      </c>
      <c r="E295" s="31"/>
      <c r="F295" s="31"/>
      <c r="G295" s="31"/>
      <c r="H295" s="41">
        <f t="shared" si="664"/>
        <v>0</v>
      </c>
      <c r="I295" s="31"/>
      <c r="J295" s="31"/>
      <c r="K295" s="31"/>
      <c r="L295" s="37">
        <f t="shared" si="665"/>
        <v>0</v>
      </c>
      <c r="M295" s="31">
        <f t="shared" si="666"/>
        <v>0</v>
      </c>
      <c r="N295" s="31">
        <f t="shared" si="666"/>
        <v>0</v>
      </c>
      <c r="O295" s="31">
        <f t="shared" si="666"/>
        <v>0</v>
      </c>
      <c r="P295" s="38">
        <f t="shared" si="667"/>
        <v>0</v>
      </c>
      <c r="Q295" s="31"/>
      <c r="R295" s="31"/>
      <c r="S295" s="31"/>
      <c r="T295" s="37">
        <f t="shared" si="668"/>
        <v>0</v>
      </c>
      <c r="U295" s="31">
        <f t="shared" si="669"/>
        <v>0</v>
      </c>
      <c r="V295" s="31">
        <f t="shared" si="670"/>
        <v>0</v>
      </c>
      <c r="W295" s="31">
        <f t="shared" si="671"/>
        <v>0</v>
      </c>
      <c r="X295" s="42">
        <f t="shared" si="672"/>
        <v>0</v>
      </c>
      <c r="Y295" s="31"/>
      <c r="Z295" s="31"/>
      <c r="AA295" s="31"/>
      <c r="AB295" s="37">
        <f t="shared" si="673"/>
        <v>0</v>
      </c>
      <c r="AC295" s="31">
        <f t="shared" si="674"/>
        <v>0</v>
      </c>
      <c r="AD295" s="31">
        <f t="shared" si="675"/>
        <v>0</v>
      </c>
      <c r="AE295" s="31">
        <f t="shared" si="676"/>
        <v>0</v>
      </c>
      <c r="AF295" s="42">
        <f t="shared" si="677"/>
        <v>0</v>
      </c>
      <c r="AG295" s="31"/>
      <c r="AH295" s="31"/>
      <c r="AI295" s="31"/>
      <c r="AJ295" s="37">
        <f t="shared" si="617"/>
        <v>0</v>
      </c>
      <c r="AK295" s="31">
        <f t="shared" si="678"/>
        <v>0</v>
      </c>
      <c r="AL295" s="31">
        <f t="shared" si="679"/>
        <v>0</v>
      </c>
      <c r="AM295" s="31">
        <f t="shared" si="680"/>
        <v>0</v>
      </c>
      <c r="AN295" s="42">
        <f t="shared" si="618"/>
        <v>0</v>
      </c>
      <c r="AO295" s="31">
        <v>0</v>
      </c>
      <c r="AP295" s="31">
        <v>0</v>
      </c>
      <c r="AQ295" s="31">
        <v>0</v>
      </c>
      <c r="AR295" s="37">
        <f t="shared" si="619"/>
        <v>0</v>
      </c>
      <c r="AS295" s="31">
        <f t="shared" si="681"/>
        <v>0</v>
      </c>
      <c r="AT295" s="31">
        <f t="shared" si="682"/>
        <v>0</v>
      </c>
      <c r="AU295" s="31">
        <f t="shared" si="683"/>
        <v>0</v>
      </c>
      <c r="AV295" s="42">
        <f t="shared" si="620"/>
        <v>0</v>
      </c>
      <c r="AW295" s="31">
        <v>0</v>
      </c>
      <c r="AX295" s="31">
        <v>0</v>
      </c>
      <c r="AY295" s="31">
        <v>0</v>
      </c>
      <c r="AZ295" s="37">
        <f t="shared" si="621"/>
        <v>0</v>
      </c>
      <c r="BA295" s="31">
        <f t="shared" si="684"/>
        <v>0</v>
      </c>
      <c r="BB295" s="31">
        <f t="shared" si="685"/>
        <v>0</v>
      </c>
      <c r="BC295" s="31">
        <f t="shared" si="686"/>
        <v>0</v>
      </c>
      <c r="BD295" s="42">
        <f t="shared" si="622"/>
        <v>0</v>
      </c>
    </row>
    <row r="296" spans="1:56" ht="17.25" customHeight="1" x14ac:dyDescent="0.2">
      <c r="A296" s="6">
        <v>8</v>
      </c>
      <c r="B296" s="34"/>
      <c r="C296" s="39">
        <v>5</v>
      </c>
      <c r="D296" s="40" t="s">
        <v>15</v>
      </c>
      <c r="E296" s="31">
        <v>0</v>
      </c>
      <c r="F296" s="31">
        <v>0</v>
      </c>
      <c r="G296" s="31">
        <v>0</v>
      </c>
      <c r="H296" s="41">
        <f t="shared" si="664"/>
        <v>0</v>
      </c>
      <c r="I296" s="31">
        <v>0</v>
      </c>
      <c r="J296" s="31">
        <v>0</v>
      </c>
      <c r="K296" s="31">
        <v>0</v>
      </c>
      <c r="L296" s="41">
        <f t="shared" si="665"/>
        <v>0</v>
      </c>
      <c r="M296" s="31">
        <v>0</v>
      </c>
      <c r="N296" s="31">
        <v>0</v>
      </c>
      <c r="O296" s="31">
        <v>0</v>
      </c>
      <c r="P296" s="41">
        <f t="shared" si="667"/>
        <v>0</v>
      </c>
      <c r="Q296" s="31">
        <v>0</v>
      </c>
      <c r="R296" s="31">
        <v>0</v>
      </c>
      <c r="S296" s="31">
        <v>0</v>
      </c>
      <c r="T296" s="41">
        <f t="shared" si="668"/>
        <v>0</v>
      </c>
      <c r="U296" s="31">
        <v>0</v>
      </c>
      <c r="V296" s="31">
        <v>0</v>
      </c>
      <c r="W296" s="31">
        <v>0</v>
      </c>
      <c r="X296" s="41">
        <f t="shared" si="672"/>
        <v>0</v>
      </c>
      <c r="Y296" s="31">
        <v>0</v>
      </c>
      <c r="Z296" s="31">
        <v>0</v>
      </c>
      <c r="AA296" s="31">
        <v>0</v>
      </c>
      <c r="AB296" s="41">
        <f t="shared" si="673"/>
        <v>0</v>
      </c>
      <c r="AC296" s="31">
        <v>0</v>
      </c>
      <c r="AD296" s="31">
        <v>0</v>
      </c>
      <c r="AE296" s="31">
        <v>0</v>
      </c>
      <c r="AF296" s="41">
        <f t="shared" si="677"/>
        <v>0</v>
      </c>
      <c r="AG296" s="31">
        <v>0</v>
      </c>
      <c r="AH296" s="31">
        <v>0</v>
      </c>
      <c r="AI296" s="31">
        <v>0</v>
      </c>
      <c r="AJ296" s="41">
        <f t="shared" si="617"/>
        <v>0</v>
      </c>
      <c r="AK296" s="31">
        <v>0</v>
      </c>
      <c r="AL296" s="31">
        <v>0</v>
      </c>
      <c r="AM296" s="31">
        <v>0</v>
      </c>
      <c r="AN296" s="41">
        <f t="shared" si="618"/>
        <v>0</v>
      </c>
      <c r="AO296" s="31">
        <v>0</v>
      </c>
      <c r="AP296" s="31">
        <v>0</v>
      </c>
      <c r="AQ296" s="31">
        <v>0</v>
      </c>
      <c r="AR296" s="41">
        <f t="shared" si="619"/>
        <v>0</v>
      </c>
      <c r="AS296" s="31">
        <v>0</v>
      </c>
      <c r="AT296" s="31">
        <v>0</v>
      </c>
      <c r="AU296" s="31">
        <v>0</v>
      </c>
      <c r="AV296" s="41">
        <f t="shared" si="620"/>
        <v>0</v>
      </c>
      <c r="AW296" s="31">
        <v>0</v>
      </c>
      <c r="AX296" s="31">
        <v>0</v>
      </c>
      <c r="AY296" s="31">
        <v>0</v>
      </c>
      <c r="AZ296" s="41">
        <f t="shared" si="621"/>
        <v>0</v>
      </c>
      <c r="BA296" s="31">
        <v>0</v>
      </c>
      <c r="BB296" s="31">
        <v>0</v>
      </c>
      <c r="BC296" s="31">
        <v>0</v>
      </c>
      <c r="BD296" s="41">
        <f t="shared" si="622"/>
        <v>0</v>
      </c>
    </row>
    <row r="297" spans="1:56" ht="17.25" customHeight="1" x14ac:dyDescent="0.2">
      <c r="A297" s="6" t="s">
        <v>16</v>
      </c>
      <c r="B297" s="28"/>
      <c r="C297" s="29">
        <v>6</v>
      </c>
      <c r="D297" s="30" t="s">
        <v>17</v>
      </c>
      <c r="E297" s="31">
        <v>0</v>
      </c>
      <c r="F297" s="31">
        <v>0</v>
      </c>
      <c r="G297" s="31">
        <v>0</v>
      </c>
      <c r="H297" s="102">
        <f t="shared" si="664"/>
        <v>0</v>
      </c>
      <c r="I297" s="31">
        <v>0</v>
      </c>
      <c r="J297" s="31">
        <v>0</v>
      </c>
      <c r="K297" s="31">
        <v>0</v>
      </c>
      <c r="L297" s="31">
        <f t="shared" ref="L297:L299" si="687">+K297+J297+I297</f>
        <v>0</v>
      </c>
      <c r="M297" s="31">
        <v>0</v>
      </c>
      <c r="N297" s="31">
        <v>0</v>
      </c>
      <c r="O297" s="31">
        <v>0</v>
      </c>
      <c r="P297" s="31">
        <f t="shared" ref="P297:P299" si="688">+O297+N297+M297</f>
        <v>0</v>
      </c>
      <c r="Q297" s="31">
        <v>0</v>
      </c>
      <c r="R297" s="31">
        <v>0</v>
      </c>
      <c r="S297" s="31">
        <v>0</v>
      </c>
      <c r="T297" s="31">
        <f t="shared" si="668"/>
        <v>0</v>
      </c>
      <c r="U297" s="31">
        <v>0</v>
      </c>
      <c r="V297" s="31">
        <v>0</v>
      </c>
      <c r="W297" s="31">
        <v>0</v>
      </c>
      <c r="X297" s="102">
        <f t="shared" si="672"/>
        <v>0</v>
      </c>
      <c r="Y297" s="31">
        <v>0</v>
      </c>
      <c r="Z297" s="31">
        <v>0</v>
      </c>
      <c r="AA297" s="31">
        <v>0</v>
      </c>
      <c r="AB297" s="31">
        <f t="shared" si="673"/>
        <v>0</v>
      </c>
      <c r="AC297" s="31">
        <v>0</v>
      </c>
      <c r="AD297" s="31">
        <v>0</v>
      </c>
      <c r="AE297" s="31">
        <v>0</v>
      </c>
      <c r="AF297" s="102">
        <f t="shared" si="677"/>
        <v>0</v>
      </c>
      <c r="AG297" s="31">
        <v>0</v>
      </c>
      <c r="AH297" s="31">
        <v>0</v>
      </c>
      <c r="AI297" s="31">
        <v>0</v>
      </c>
      <c r="AJ297" s="31">
        <f t="shared" si="617"/>
        <v>0</v>
      </c>
      <c r="AK297" s="31">
        <v>0</v>
      </c>
      <c r="AL297" s="31">
        <v>0</v>
      </c>
      <c r="AM297" s="31">
        <v>0</v>
      </c>
      <c r="AN297" s="102">
        <f t="shared" si="618"/>
        <v>0</v>
      </c>
      <c r="AO297" s="31">
        <v>0</v>
      </c>
      <c r="AP297" s="31">
        <v>0</v>
      </c>
      <c r="AQ297" s="31">
        <v>0</v>
      </c>
      <c r="AR297" s="31">
        <f t="shared" si="619"/>
        <v>0</v>
      </c>
      <c r="AS297" s="31">
        <v>0</v>
      </c>
      <c r="AT297" s="31">
        <v>0</v>
      </c>
      <c r="AU297" s="31">
        <v>0</v>
      </c>
      <c r="AV297" s="102">
        <f t="shared" si="620"/>
        <v>0</v>
      </c>
      <c r="AW297" s="31">
        <v>0</v>
      </c>
      <c r="AX297" s="31">
        <v>0</v>
      </c>
      <c r="AY297" s="31">
        <v>0</v>
      </c>
      <c r="AZ297" s="31">
        <f t="shared" si="621"/>
        <v>0</v>
      </c>
      <c r="BA297" s="31">
        <v>0</v>
      </c>
      <c r="BB297" s="31">
        <v>0</v>
      </c>
      <c r="BC297" s="31">
        <v>0</v>
      </c>
      <c r="BD297" s="102">
        <f t="shared" si="622"/>
        <v>0</v>
      </c>
    </row>
    <row r="298" spans="1:56" ht="17.25" customHeight="1" x14ac:dyDescent="0.2">
      <c r="A298" s="6" t="s">
        <v>18</v>
      </c>
      <c r="B298" s="34"/>
      <c r="C298" s="39">
        <v>7</v>
      </c>
      <c r="D298" s="40" t="s">
        <v>19</v>
      </c>
      <c r="E298" s="31">
        <v>0</v>
      </c>
      <c r="F298" s="31">
        <v>0</v>
      </c>
      <c r="G298" s="31">
        <v>0</v>
      </c>
      <c r="H298" s="41">
        <f t="shared" si="664"/>
        <v>0</v>
      </c>
      <c r="I298" s="31">
        <v>0</v>
      </c>
      <c r="J298" s="31">
        <v>0</v>
      </c>
      <c r="K298" s="31">
        <v>0</v>
      </c>
      <c r="L298" s="37">
        <f t="shared" si="687"/>
        <v>0</v>
      </c>
      <c r="M298" s="31">
        <v>0</v>
      </c>
      <c r="N298" s="31">
        <v>0</v>
      </c>
      <c r="O298" s="31">
        <v>0</v>
      </c>
      <c r="P298" s="37">
        <f t="shared" si="688"/>
        <v>0</v>
      </c>
      <c r="Q298" s="31">
        <v>0</v>
      </c>
      <c r="R298" s="31">
        <v>0</v>
      </c>
      <c r="S298" s="31">
        <v>0</v>
      </c>
      <c r="T298" s="37">
        <f t="shared" si="668"/>
        <v>0</v>
      </c>
      <c r="U298" s="31">
        <v>0</v>
      </c>
      <c r="V298" s="31">
        <v>0</v>
      </c>
      <c r="W298" s="31">
        <v>0</v>
      </c>
      <c r="X298" s="41">
        <f t="shared" si="672"/>
        <v>0</v>
      </c>
      <c r="Y298" s="31">
        <v>0</v>
      </c>
      <c r="Z298" s="31">
        <v>0</v>
      </c>
      <c r="AA298" s="31">
        <v>0</v>
      </c>
      <c r="AB298" s="37">
        <f t="shared" si="673"/>
        <v>0</v>
      </c>
      <c r="AC298" s="31">
        <v>0</v>
      </c>
      <c r="AD298" s="31">
        <v>0</v>
      </c>
      <c r="AE298" s="31">
        <v>0</v>
      </c>
      <c r="AF298" s="41">
        <f t="shared" si="677"/>
        <v>0</v>
      </c>
      <c r="AG298" s="31">
        <v>0</v>
      </c>
      <c r="AH298" s="31">
        <v>0</v>
      </c>
      <c r="AI298" s="31">
        <v>0</v>
      </c>
      <c r="AJ298" s="37">
        <f t="shared" si="617"/>
        <v>0</v>
      </c>
      <c r="AK298" s="31">
        <v>0</v>
      </c>
      <c r="AL298" s="31">
        <v>0</v>
      </c>
      <c r="AM298" s="31">
        <v>0</v>
      </c>
      <c r="AN298" s="41">
        <f t="shared" si="618"/>
        <v>0</v>
      </c>
      <c r="AO298" s="31">
        <v>0</v>
      </c>
      <c r="AP298" s="31">
        <v>0</v>
      </c>
      <c r="AQ298" s="31">
        <v>0</v>
      </c>
      <c r="AR298" s="37">
        <f t="shared" si="619"/>
        <v>0</v>
      </c>
      <c r="AS298" s="31">
        <v>0</v>
      </c>
      <c r="AT298" s="31">
        <v>0</v>
      </c>
      <c r="AU298" s="31">
        <v>0</v>
      </c>
      <c r="AV298" s="41">
        <f t="shared" si="620"/>
        <v>0</v>
      </c>
      <c r="AW298" s="31">
        <v>0</v>
      </c>
      <c r="AX298" s="31">
        <v>0</v>
      </c>
      <c r="AY298" s="31">
        <v>0</v>
      </c>
      <c r="AZ298" s="37">
        <f t="shared" si="621"/>
        <v>0</v>
      </c>
      <c r="BA298" s="31">
        <v>0</v>
      </c>
      <c r="BB298" s="31">
        <v>0</v>
      </c>
      <c r="BC298" s="31">
        <v>0</v>
      </c>
      <c r="BD298" s="41">
        <f t="shared" si="622"/>
        <v>0</v>
      </c>
    </row>
    <row r="299" spans="1:56" ht="17.25" customHeight="1" x14ac:dyDescent="0.2">
      <c r="A299" s="6" t="s">
        <v>99</v>
      </c>
      <c r="B299" s="34"/>
      <c r="C299" s="39">
        <v>8</v>
      </c>
      <c r="D299" s="40" t="s">
        <v>20</v>
      </c>
      <c r="E299" s="31">
        <v>0</v>
      </c>
      <c r="F299" s="31">
        <v>0</v>
      </c>
      <c r="G299" s="31">
        <v>0</v>
      </c>
      <c r="H299" s="41">
        <f t="shared" si="664"/>
        <v>0</v>
      </c>
      <c r="I299" s="31">
        <v>0</v>
      </c>
      <c r="J299" s="31">
        <v>0</v>
      </c>
      <c r="K299" s="31">
        <v>0</v>
      </c>
      <c r="L299" s="41">
        <f t="shared" si="687"/>
        <v>0</v>
      </c>
      <c r="M299" s="31">
        <v>0</v>
      </c>
      <c r="N299" s="31">
        <v>0</v>
      </c>
      <c r="O299" s="31">
        <v>0</v>
      </c>
      <c r="P299" s="41">
        <f t="shared" si="688"/>
        <v>0</v>
      </c>
      <c r="Q299" s="31">
        <v>0</v>
      </c>
      <c r="R299" s="31">
        <v>0</v>
      </c>
      <c r="S299" s="31">
        <v>0</v>
      </c>
      <c r="T299" s="41">
        <f t="shared" ref="T299" si="689">+S299+R299+Q299</f>
        <v>0</v>
      </c>
      <c r="U299" s="31">
        <v>0</v>
      </c>
      <c r="V299" s="31">
        <v>0</v>
      </c>
      <c r="W299" s="31">
        <v>0</v>
      </c>
      <c r="X299" s="41">
        <f t="shared" ref="X299" si="690">+W299+V299+U299</f>
        <v>0</v>
      </c>
      <c r="Y299" s="31">
        <v>0</v>
      </c>
      <c r="Z299" s="31">
        <v>298</v>
      </c>
      <c r="AA299" s="31">
        <v>0</v>
      </c>
      <c r="AB299" s="41">
        <f t="shared" ref="AB299" si="691">+AA299+Z299+Y299</f>
        <v>298</v>
      </c>
      <c r="AC299" s="31">
        <v>0</v>
      </c>
      <c r="AD299" s="31">
        <v>298</v>
      </c>
      <c r="AE299" s="31">
        <v>0</v>
      </c>
      <c r="AF299" s="41">
        <f t="shared" ref="AF299" si="692">+AE299+AD299+AC299</f>
        <v>298</v>
      </c>
      <c r="AG299" s="31">
        <v>0</v>
      </c>
      <c r="AH299" s="31">
        <v>0</v>
      </c>
      <c r="AI299" s="31">
        <v>0</v>
      </c>
      <c r="AJ299" s="41">
        <f t="shared" si="617"/>
        <v>0</v>
      </c>
      <c r="AK299" s="31">
        <v>0</v>
      </c>
      <c r="AL299" s="31">
        <v>298</v>
      </c>
      <c r="AM299" s="31">
        <v>0</v>
      </c>
      <c r="AN299" s="41">
        <f t="shared" si="618"/>
        <v>298</v>
      </c>
      <c r="AO299" s="31">
        <v>0</v>
      </c>
      <c r="AP299" s="31">
        <v>0</v>
      </c>
      <c r="AQ299" s="31">
        <v>0</v>
      </c>
      <c r="AR299" s="41">
        <f t="shared" si="619"/>
        <v>0</v>
      </c>
      <c r="AS299" s="31">
        <v>0</v>
      </c>
      <c r="AT299" s="31">
        <v>298</v>
      </c>
      <c r="AU299" s="31">
        <v>0</v>
      </c>
      <c r="AV299" s="41">
        <f t="shared" si="620"/>
        <v>298</v>
      </c>
      <c r="AW299" s="31">
        <v>0</v>
      </c>
      <c r="AX299" s="31">
        <v>0</v>
      </c>
      <c r="AY299" s="31">
        <v>0</v>
      </c>
      <c r="AZ299" s="41">
        <f t="shared" si="621"/>
        <v>0</v>
      </c>
      <c r="BA299" s="31">
        <v>0</v>
      </c>
      <c r="BB299" s="31">
        <v>298</v>
      </c>
      <c r="BC299" s="31">
        <v>0</v>
      </c>
      <c r="BD299" s="41">
        <f t="shared" si="622"/>
        <v>298</v>
      </c>
    </row>
    <row r="300" spans="1:56" ht="17.25" customHeight="1" x14ac:dyDescent="0.2">
      <c r="A300" s="6" t="s">
        <v>47</v>
      </c>
      <c r="B300" s="94">
        <v>86</v>
      </c>
      <c r="C300" s="95" t="s">
        <v>53</v>
      </c>
      <c r="D300" s="65"/>
      <c r="E300" s="66">
        <v>0</v>
      </c>
      <c r="F300" s="66">
        <v>0</v>
      </c>
      <c r="G300" s="66">
        <v>0</v>
      </c>
      <c r="H300" s="111">
        <f t="shared" si="664"/>
        <v>0</v>
      </c>
      <c r="I300" s="66">
        <v>0</v>
      </c>
      <c r="J300" s="66">
        <v>0</v>
      </c>
      <c r="K300" s="66">
        <v>0</v>
      </c>
      <c r="L300" s="66">
        <f>+K300+J300+I300</f>
        <v>0</v>
      </c>
      <c r="M300" s="66">
        <v>0</v>
      </c>
      <c r="N300" s="66">
        <v>0</v>
      </c>
      <c r="O300" s="66">
        <v>0</v>
      </c>
      <c r="P300" s="67">
        <f>+O300+N300+M300</f>
        <v>0</v>
      </c>
      <c r="Q300" s="66">
        <v>0</v>
      </c>
      <c r="R300" s="66">
        <v>0</v>
      </c>
      <c r="S300" s="66">
        <v>0</v>
      </c>
      <c r="T300" s="66">
        <f>+S300+R300+Q300</f>
        <v>0</v>
      </c>
      <c r="U300" s="66">
        <v>0</v>
      </c>
      <c r="V300" s="66">
        <v>0</v>
      </c>
      <c r="W300" s="66">
        <v>0</v>
      </c>
      <c r="X300" s="112">
        <f>+W300+V300+U300</f>
        <v>0</v>
      </c>
      <c r="Y300" s="66">
        <v>0</v>
      </c>
      <c r="Z300" s="66">
        <v>0</v>
      </c>
      <c r="AA300" s="66">
        <v>0</v>
      </c>
      <c r="AB300" s="66">
        <f>+AA300+Z300+Y300</f>
        <v>0</v>
      </c>
      <c r="AC300" s="66">
        <v>0</v>
      </c>
      <c r="AD300" s="66">
        <v>0</v>
      </c>
      <c r="AE300" s="66">
        <v>0</v>
      </c>
      <c r="AF300" s="112">
        <f>+AE300+AD300+AC300</f>
        <v>0</v>
      </c>
      <c r="AG300" s="66">
        <v>0</v>
      </c>
      <c r="AH300" s="66">
        <v>0</v>
      </c>
      <c r="AI300" s="66">
        <v>0</v>
      </c>
      <c r="AJ300" s="66">
        <f>+AI300+AH300+AG300</f>
        <v>0</v>
      </c>
      <c r="AK300" s="66">
        <v>0</v>
      </c>
      <c r="AL300" s="66">
        <v>0</v>
      </c>
      <c r="AM300" s="66">
        <v>0</v>
      </c>
      <c r="AN300" s="112">
        <f>+AM300+AL300+AK300</f>
        <v>0</v>
      </c>
      <c r="AO300" s="66">
        <v>0</v>
      </c>
      <c r="AP300" s="66">
        <v>0</v>
      </c>
      <c r="AQ300" s="66">
        <v>0</v>
      </c>
      <c r="AR300" s="66">
        <f>+AQ300+AP300+AO300</f>
        <v>0</v>
      </c>
      <c r="AS300" s="66">
        <v>0</v>
      </c>
      <c r="AT300" s="66">
        <v>0</v>
      </c>
      <c r="AU300" s="66">
        <v>0</v>
      </c>
      <c r="AV300" s="112">
        <f>+AU300+AT300+AS300</f>
        <v>0</v>
      </c>
      <c r="AW300" s="66">
        <v>0</v>
      </c>
      <c r="AX300" s="66">
        <v>0</v>
      </c>
      <c r="AY300" s="66">
        <v>0</v>
      </c>
      <c r="AZ300" s="66">
        <f>+AY300+AX300+AW300</f>
        <v>0</v>
      </c>
      <c r="BA300" s="66">
        <v>0</v>
      </c>
      <c r="BB300" s="66">
        <v>0</v>
      </c>
      <c r="BC300" s="66">
        <v>0</v>
      </c>
      <c r="BD300" s="112">
        <f>+BC300+BB300+BA300</f>
        <v>0</v>
      </c>
    </row>
    <row r="301" spans="1:56" ht="17.25" customHeight="1" x14ac:dyDescent="0.2">
      <c r="A301" s="6"/>
      <c r="B301" s="96" t="s">
        <v>121</v>
      </c>
      <c r="C301" s="330" t="s">
        <v>122</v>
      </c>
      <c r="D301" s="330"/>
      <c r="E301" s="97">
        <f>SUM(E302:E310)</f>
        <v>0</v>
      </c>
      <c r="F301" s="97">
        <f>SUM(F302:F310)</f>
        <v>0</v>
      </c>
      <c r="G301" s="97">
        <f>SUM(G302:G310)</f>
        <v>0</v>
      </c>
      <c r="H301" s="249">
        <f t="shared" si="555"/>
        <v>0</v>
      </c>
      <c r="I301" s="97">
        <f>SUM(I302:I310)</f>
        <v>0</v>
      </c>
      <c r="J301" s="97">
        <f>SUM(J302:J310)</f>
        <v>0</v>
      </c>
      <c r="K301" s="97">
        <f>SUM(K302:K310)</f>
        <v>0</v>
      </c>
      <c r="L301" s="97">
        <f t="shared" si="562"/>
        <v>0</v>
      </c>
      <c r="M301" s="26">
        <f t="shared" ref="M301:O305" si="693">+I301+E301</f>
        <v>0</v>
      </c>
      <c r="N301" s="26">
        <f t="shared" si="693"/>
        <v>0</v>
      </c>
      <c r="O301" s="26">
        <f t="shared" si="693"/>
        <v>0</v>
      </c>
      <c r="P301" s="97">
        <f t="shared" si="563"/>
        <v>0</v>
      </c>
      <c r="Q301" s="97">
        <f>SUM(Q302:Q310)</f>
        <v>0</v>
      </c>
      <c r="R301" s="97">
        <f>SUM(R302:R310)</f>
        <v>0</v>
      </c>
      <c r="S301" s="97">
        <f>SUM(S302:S310)</f>
        <v>0</v>
      </c>
      <c r="T301" s="97">
        <f t="shared" si="645"/>
        <v>0</v>
      </c>
      <c r="U301" s="26">
        <f t="shared" ref="U301:U305" si="694">+Q301+M301</f>
        <v>0</v>
      </c>
      <c r="V301" s="26">
        <f t="shared" ref="V301:V305" si="695">+R301+N301</f>
        <v>0</v>
      </c>
      <c r="W301" s="26">
        <f t="shared" ref="W301:W305" si="696">+S301+O301</f>
        <v>0</v>
      </c>
      <c r="X301" s="249">
        <f t="shared" si="649"/>
        <v>0</v>
      </c>
      <c r="Y301" s="97">
        <f>SUM(Y302:Y310)</f>
        <v>0</v>
      </c>
      <c r="Z301" s="97">
        <f>SUM(Z302:Z310)</f>
        <v>50084</v>
      </c>
      <c r="AA301" s="97">
        <f>SUM(AA302:AA310)</f>
        <v>0</v>
      </c>
      <c r="AB301" s="97">
        <f t="shared" si="650"/>
        <v>50084</v>
      </c>
      <c r="AC301" s="26">
        <f t="shared" ref="AC301:AC305" si="697">+Y301+U301</f>
        <v>0</v>
      </c>
      <c r="AD301" s="26">
        <f t="shared" ref="AD301:AD305" si="698">+Z301+V301</f>
        <v>50084</v>
      </c>
      <c r="AE301" s="26">
        <f t="shared" ref="AE301:AE305" si="699">+AA301+W301</f>
        <v>0</v>
      </c>
      <c r="AF301" s="249">
        <f t="shared" si="654"/>
        <v>50084</v>
      </c>
      <c r="AG301" s="97">
        <f>SUM(AG302:AG310)</f>
        <v>0</v>
      </c>
      <c r="AH301" s="97">
        <f>SUM(AH302:AH310)</f>
        <v>0</v>
      </c>
      <c r="AI301" s="97">
        <f>SUM(AI302:AI310)</f>
        <v>0</v>
      </c>
      <c r="AJ301" s="97">
        <f t="shared" ref="AJ301:AJ336" si="700">+AI301+AH301+AG301</f>
        <v>0</v>
      </c>
      <c r="AK301" s="26">
        <f t="shared" ref="AK301:AK305" si="701">+AG301+AC301</f>
        <v>0</v>
      </c>
      <c r="AL301" s="26">
        <f t="shared" ref="AL301:AL305" si="702">+AH301+AD301</f>
        <v>50084</v>
      </c>
      <c r="AM301" s="26">
        <f t="shared" ref="AM301:AM305" si="703">+AI301+AE301</f>
        <v>0</v>
      </c>
      <c r="AN301" s="249">
        <f t="shared" ref="AN301:AN336" si="704">+AM301+AL301+AK301</f>
        <v>50084</v>
      </c>
      <c r="AO301" s="97">
        <f>SUM(AO302:AO310)</f>
        <v>0</v>
      </c>
      <c r="AP301" s="97">
        <f>SUM(AP302:AP310)</f>
        <v>0</v>
      </c>
      <c r="AQ301" s="97">
        <f>SUM(AQ302:AQ310)</f>
        <v>0</v>
      </c>
      <c r="AR301" s="97">
        <f t="shared" ref="AR301:AR336" si="705">+AQ301+AP301+AO301</f>
        <v>0</v>
      </c>
      <c r="AS301" s="26">
        <f t="shared" ref="AS301:AS305" si="706">+AO301+AK301</f>
        <v>0</v>
      </c>
      <c r="AT301" s="26">
        <f t="shared" ref="AT301:AT305" si="707">+AP301+AL301</f>
        <v>50084</v>
      </c>
      <c r="AU301" s="26">
        <f t="shared" ref="AU301:AU305" si="708">+AQ301+AM301</f>
        <v>0</v>
      </c>
      <c r="AV301" s="249">
        <f t="shared" ref="AV301:AV336" si="709">+AU301+AT301+AS301</f>
        <v>50084</v>
      </c>
      <c r="AW301" s="97">
        <f>SUM(AW302:AW310)</f>
        <v>0</v>
      </c>
      <c r="AX301" s="97">
        <f>SUM(AX302:AX310)</f>
        <v>0</v>
      </c>
      <c r="AY301" s="97">
        <f>SUM(AY302:AY310)</f>
        <v>0</v>
      </c>
      <c r="AZ301" s="97">
        <f t="shared" ref="AZ301:AZ336" si="710">+AY301+AX301+AW301</f>
        <v>0</v>
      </c>
      <c r="BA301" s="26">
        <f t="shared" ref="BA301:BA305" si="711">+AW301+AS301</f>
        <v>0</v>
      </c>
      <c r="BB301" s="26">
        <f t="shared" ref="BB301:BB305" si="712">+AX301+AT301</f>
        <v>50084</v>
      </c>
      <c r="BC301" s="26">
        <f t="shared" ref="BC301:BC305" si="713">+AY301+AU301</f>
        <v>0</v>
      </c>
      <c r="BD301" s="249">
        <f t="shared" ref="BD301:BD336" si="714">+BC301+BB301+BA301</f>
        <v>50084</v>
      </c>
    </row>
    <row r="302" spans="1:56" ht="17.25" customHeight="1" x14ac:dyDescent="0.2">
      <c r="A302" s="6"/>
      <c r="B302" s="28"/>
      <c r="C302" s="59">
        <v>1</v>
      </c>
      <c r="D302" s="60" t="s">
        <v>11</v>
      </c>
      <c r="E302" s="31">
        <v>0</v>
      </c>
      <c r="F302" s="31">
        <v>0</v>
      </c>
      <c r="G302" s="31">
        <v>0</v>
      </c>
      <c r="H302" s="135">
        <f t="shared" si="555"/>
        <v>0</v>
      </c>
      <c r="I302" s="31"/>
      <c r="J302" s="31"/>
      <c r="K302" s="31"/>
      <c r="L302" s="61">
        <f t="shared" si="562"/>
        <v>0</v>
      </c>
      <c r="M302" s="31">
        <f t="shared" si="693"/>
        <v>0</v>
      </c>
      <c r="N302" s="31">
        <f t="shared" si="693"/>
        <v>0</v>
      </c>
      <c r="O302" s="31">
        <f t="shared" si="693"/>
        <v>0</v>
      </c>
      <c r="P302" s="62">
        <f t="shared" si="563"/>
        <v>0</v>
      </c>
      <c r="Q302" s="31"/>
      <c r="R302" s="31"/>
      <c r="S302" s="31"/>
      <c r="T302" s="61">
        <f t="shared" si="645"/>
        <v>0</v>
      </c>
      <c r="U302" s="31">
        <f t="shared" si="694"/>
        <v>0</v>
      </c>
      <c r="V302" s="31">
        <f t="shared" si="695"/>
        <v>0</v>
      </c>
      <c r="W302" s="31">
        <f t="shared" si="696"/>
        <v>0</v>
      </c>
      <c r="X302" s="262">
        <f t="shared" si="649"/>
        <v>0</v>
      </c>
      <c r="Y302" s="31"/>
      <c r="Z302" s="31">
        <v>6000</v>
      </c>
      <c r="AA302" s="31"/>
      <c r="AB302" s="61">
        <f t="shared" si="650"/>
        <v>6000</v>
      </c>
      <c r="AC302" s="31">
        <f t="shared" si="697"/>
        <v>0</v>
      </c>
      <c r="AD302" s="31">
        <f t="shared" si="698"/>
        <v>6000</v>
      </c>
      <c r="AE302" s="31">
        <f t="shared" si="699"/>
        <v>0</v>
      </c>
      <c r="AF302" s="262">
        <f t="shared" si="654"/>
        <v>6000</v>
      </c>
      <c r="AG302" s="31"/>
      <c r="AH302" s="31">
        <v>120</v>
      </c>
      <c r="AI302" s="31"/>
      <c r="AJ302" s="61">
        <f t="shared" si="700"/>
        <v>120</v>
      </c>
      <c r="AK302" s="31">
        <f t="shared" si="701"/>
        <v>0</v>
      </c>
      <c r="AL302" s="31">
        <f t="shared" si="702"/>
        <v>6120</v>
      </c>
      <c r="AM302" s="31">
        <f t="shared" si="703"/>
        <v>0</v>
      </c>
      <c r="AN302" s="262">
        <f t="shared" si="704"/>
        <v>6120</v>
      </c>
      <c r="AO302" s="31">
        <v>0</v>
      </c>
      <c r="AP302" s="31">
        <v>0</v>
      </c>
      <c r="AQ302" s="31">
        <v>0</v>
      </c>
      <c r="AR302" s="61">
        <f t="shared" si="705"/>
        <v>0</v>
      </c>
      <c r="AS302" s="31">
        <f t="shared" si="706"/>
        <v>0</v>
      </c>
      <c r="AT302" s="31">
        <f t="shared" si="707"/>
        <v>6120</v>
      </c>
      <c r="AU302" s="31">
        <f t="shared" si="708"/>
        <v>0</v>
      </c>
      <c r="AV302" s="262">
        <f t="shared" si="709"/>
        <v>6120</v>
      </c>
      <c r="AW302" s="31">
        <v>0</v>
      </c>
      <c r="AX302" s="31">
        <v>0</v>
      </c>
      <c r="AY302" s="31">
        <v>0</v>
      </c>
      <c r="AZ302" s="61">
        <f t="shared" si="710"/>
        <v>0</v>
      </c>
      <c r="BA302" s="31">
        <f t="shared" si="711"/>
        <v>0</v>
      </c>
      <c r="BB302" s="31">
        <f t="shared" si="712"/>
        <v>6120</v>
      </c>
      <c r="BC302" s="31">
        <f t="shared" si="713"/>
        <v>0</v>
      </c>
      <c r="BD302" s="262">
        <f t="shared" si="714"/>
        <v>6120</v>
      </c>
    </row>
    <row r="303" spans="1:56" ht="17.25" customHeight="1" x14ac:dyDescent="0.2">
      <c r="A303" s="6"/>
      <c r="B303" s="34"/>
      <c r="C303" s="35">
        <v>2</v>
      </c>
      <c r="D303" s="36" t="s">
        <v>12</v>
      </c>
      <c r="E303" s="31">
        <v>0</v>
      </c>
      <c r="F303" s="31">
        <v>0</v>
      </c>
      <c r="G303" s="31">
        <v>0</v>
      </c>
      <c r="H303" s="41">
        <f t="shared" si="555"/>
        <v>0</v>
      </c>
      <c r="I303" s="31"/>
      <c r="J303" s="31"/>
      <c r="K303" s="31"/>
      <c r="L303" s="37">
        <f t="shared" si="562"/>
        <v>0</v>
      </c>
      <c r="M303" s="31">
        <f t="shared" si="693"/>
        <v>0</v>
      </c>
      <c r="N303" s="31">
        <f t="shared" si="693"/>
        <v>0</v>
      </c>
      <c r="O303" s="31">
        <f t="shared" si="693"/>
        <v>0</v>
      </c>
      <c r="P303" s="38">
        <f t="shared" si="563"/>
        <v>0</v>
      </c>
      <c r="Q303" s="31"/>
      <c r="R303" s="31"/>
      <c r="S303" s="31"/>
      <c r="T303" s="37">
        <f t="shared" si="645"/>
        <v>0</v>
      </c>
      <c r="U303" s="31">
        <f t="shared" si="694"/>
        <v>0</v>
      </c>
      <c r="V303" s="31">
        <f t="shared" si="695"/>
        <v>0</v>
      </c>
      <c r="W303" s="31">
        <f t="shared" si="696"/>
        <v>0</v>
      </c>
      <c r="X303" s="42">
        <f t="shared" si="649"/>
        <v>0</v>
      </c>
      <c r="Y303" s="31"/>
      <c r="Z303" s="31">
        <v>702</v>
      </c>
      <c r="AA303" s="31"/>
      <c r="AB303" s="37">
        <f t="shared" si="650"/>
        <v>702</v>
      </c>
      <c r="AC303" s="31">
        <f t="shared" si="697"/>
        <v>0</v>
      </c>
      <c r="AD303" s="31">
        <f t="shared" si="698"/>
        <v>702</v>
      </c>
      <c r="AE303" s="31">
        <f t="shared" si="699"/>
        <v>0</v>
      </c>
      <c r="AF303" s="42">
        <f t="shared" si="654"/>
        <v>702</v>
      </c>
      <c r="AG303" s="31"/>
      <c r="AH303" s="31">
        <v>40</v>
      </c>
      <c r="AI303" s="31"/>
      <c r="AJ303" s="37">
        <f t="shared" si="700"/>
        <v>40</v>
      </c>
      <c r="AK303" s="31">
        <f t="shared" si="701"/>
        <v>0</v>
      </c>
      <c r="AL303" s="31">
        <f t="shared" si="702"/>
        <v>742</v>
      </c>
      <c r="AM303" s="31">
        <f t="shared" si="703"/>
        <v>0</v>
      </c>
      <c r="AN303" s="42">
        <f t="shared" si="704"/>
        <v>742</v>
      </c>
      <c r="AO303" s="31">
        <v>0</v>
      </c>
      <c r="AP303" s="31">
        <v>0</v>
      </c>
      <c r="AQ303" s="31">
        <v>0</v>
      </c>
      <c r="AR303" s="37">
        <f t="shared" si="705"/>
        <v>0</v>
      </c>
      <c r="AS303" s="31">
        <f t="shared" si="706"/>
        <v>0</v>
      </c>
      <c r="AT303" s="31">
        <f t="shared" si="707"/>
        <v>742</v>
      </c>
      <c r="AU303" s="31">
        <f t="shared" si="708"/>
        <v>0</v>
      </c>
      <c r="AV303" s="42">
        <f t="shared" si="709"/>
        <v>742</v>
      </c>
      <c r="AW303" s="31">
        <v>0</v>
      </c>
      <c r="AX303" s="31">
        <v>0</v>
      </c>
      <c r="AY303" s="31">
        <v>0</v>
      </c>
      <c r="AZ303" s="37">
        <f t="shared" si="710"/>
        <v>0</v>
      </c>
      <c r="BA303" s="31">
        <f t="shared" si="711"/>
        <v>0</v>
      </c>
      <c r="BB303" s="31">
        <f t="shared" si="712"/>
        <v>742</v>
      </c>
      <c r="BC303" s="31">
        <f t="shared" si="713"/>
        <v>0</v>
      </c>
      <c r="BD303" s="42">
        <f t="shared" si="714"/>
        <v>742</v>
      </c>
    </row>
    <row r="304" spans="1:56" ht="17.25" customHeight="1" x14ac:dyDescent="0.2">
      <c r="A304" s="6"/>
      <c r="B304" s="34"/>
      <c r="C304" s="39">
        <v>3</v>
      </c>
      <c r="D304" s="40" t="s">
        <v>13</v>
      </c>
      <c r="E304" s="31">
        <v>0</v>
      </c>
      <c r="F304" s="31">
        <v>0</v>
      </c>
      <c r="G304" s="31">
        <v>0</v>
      </c>
      <c r="H304" s="41">
        <f t="shared" si="555"/>
        <v>0</v>
      </c>
      <c r="I304" s="31"/>
      <c r="J304" s="31"/>
      <c r="K304" s="31"/>
      <c r="L304" s="37">
        <f t="shared" si="562"/>
        <v>0</v>
      </c>
      <c r="M304" s="31">
        <f t="shared" si="693"/>
        <v>0</v>
      </c>
      <c r="N304" s="31">
        <f t="shared" si="693"/>
        <v>0</v>
      </c>
      <c r="O304" s="31">
        <f t="shared" si="693"/>
        <v>0</v>
      </c>
      <c r="P304" s="38">
        <f t="shared" si="563"/>
        <v>0</v>
      </c>
      <c r="Q304" s="31"/>
      <c r="R304" s="31"/>
      <c r="S304" s="31"/>
      <c r="T304" s="37">
        <f t="shared" si="645"/>
        <v>0</v>
      </c>
      <c r="U304" s="31">
        <f t="shared" si="694"/>
        <v>0</v>
      </c>
      <c r="V304" s="31">
        <f t="shared" si="695"/>
        <v>0</v>
      </c>
      <c r="W304" s="31">
        <f t="shared" si="696"/>
        <v>0</v>
      </c>
      <c r="X304" s="42">
        <f t="shared" si="649"/>
        <v>0</v>
      </c>
      <c r="Y304" s="31"/>
      <c r="Z304" s="31">
        <f>31000+3000+8346+1000+36</f>
        <v>43382</v>
      </c>
      <c r="AA304" s="31"/>
      <c r="AB304" s="37">
        <f t="shared" si="650"/>
        <v>43382</v>
      </c>
      <c r="AC304" s="31">
        <f t="shared" si="697"/>
        <v>0</v>
      </c>
      <c r="AD304" s="31">
        <f t="shared" si="698"/>
        <v>43382</v>
      </c>
      <c r="AE304" s="31">
        <f t="shared" si="699"/>
        <v>0</v>
      </c>
      <c r="AF304" s="42">
        <f t="shared" si="654"/>
        <v>43382</v>
      </c>
      <c r="AG304" s="31"/>
      <c r="AH304" s="31">
        <f>-120-40</f>
        <v>-160</v>
      </c>
      <c r="AI304" s="31"/>
      <c r="AJ304" s="37">
        <f t="shared" si="700"/>
        <v>-160</v>
      </c>
      <c r="AK304" s="31">
        <f t="shared" si="701"/>
        <v>0</v>
      </c>
      <c r="AL304" s="31">
        <f t="shared" si="702"/>
        <v>43222</v>
      </c>
      <c r="AM304" s="31">
        <f t="shared" si="703"/>
        <v>0</v>
      </c>
      <c r="AN304" s="42">
        <f t="shared" si="704"/>
        <v>43222</v>
      </c>
      <c r="AO304" s="31">
        <v>0</v>
      </c>
      <c r="AP304" s="31">
        <v>0</v>
      </c>
      <c r="AQ304" s="31">
        <v>0</v>
      </c>
      <c r="AR304" s="37">
        <f t="shared" si="705"/>
        <v>0</v>
      </c>
      <c r="AS304" s="31">
        <f t="shared" si="706"/>
        <v>0</v>
      </c>
      <c r="AT304" s="31">
        <f t="shared" si="707"/>
        <v>43222</v>
      </c>
      <c r="AU304" s="31">
        <f t="shared" si="708"/>
        <v>0</v>
      </c>
      <c r="AV304" s="42">
        <f t="shared" si="709"/>
        <v>43222</v>
      </c>
      <c r="AW304" s="31">
        <v>0</v>
      </c>
      <c r="AX304" s="31">
        <v>0</v>
      </c>
      <c r="AY304" s="31">
        <v>0</v>
      </c>
      <c r="AZ304" s="37">
        <f t="shared" si="710"/>
        <v>0</v>
      </c>
      <c r="BA304" s="31">
        <f t="shared" si="711"/>
        <v>0</v>
      </c>
      <c r="BB304" s="31">
        <f t="shared" si="712"/>
        <v>43222</v>
      </c>
      <c r="BC304" s="31">
        <f t="shared" si="713"/>
        <v>0</v>
      </c>
      <c r="BD304" s="42">
        <f t="shared" si="714"/>
        <v>43222</v>
      </c>
    </row>
    <row r="305" spans="1:56" ht="17.25" customHeight="1" x14ac:dyDescent="0.2">
      <c r="A305" s="6"/>
      <c r="B305" s="34"/>
      <c r="C305" s="39">
        <v>4</v>
      </c>
      <c r="D305" s="40" t="s">
        <v>14</v>
      </c>
      <c r="E305" s="31">
        <v>0</v>
      </c>
      <c r="F305" s="31">
        <v>0</v>
      </c>
      <c r="G305" s="31">
        <v>0</v>
      </c>
      <c r="H305" s="41">
        <f t="shared" si="555"/>
        <v>0</v>
      </c>
      <c r="I305" s="31"/>
      <c r="J305" s="31"/>
      <c r="K305" s="31"/>
      <c r="L305" s="37">
        <f t="shared" si="562"/>
        <v>0</v>
      </c>
      <c r="M305" s="31">
        <f t="shared" si="693"/>
        <v>0</v>
      </c>
      <c r="N305" s="31">
        <f t="shared" si="693"/>
        <v>0</v>
      </c>
      <c r="O305" s="31">
        <f t="shared" si="693"/>
        <v>0</v>
      </c>
      <c r="P305" s="38">
        <f t="shared" si="563"/>
        <v>0</v>
      </c>
      <c r="Q305" s="31"/>
      <c r="R305" s="31"/>
      <c r="S305" s="31"/>
      <c r="T305" s="37">
        <f t="shared" si="645"/>
        <v>0</v>
      </c>
      <c r="U305" s="31">
        <f t="shared" si="694"/>
        <v>0</v>
      </c>
      <c r="V305" s="31">
        <f t="shared" si="695"/>
        <v>0</v>
      </c>
      <c r="W305" s="31">
        <f t="shared" si="696"/>
        <v>0</v>
      </c>
      <c r="X305" s="42">
        <f t="shared" si="649"/>
        <v>0</v>
      </c>
      <c r="Y305" s="31"/>
      <c r="Z305" s="31"/>
      <c r="AA305" s="31"/>
      <c r="AB305" s="37">
        <f t="shared" si="650"/>
        <v>0</v>
      </c>
      <c r="AC305" s="31">
        <f t="shared" si="697"/>
        <v>0</v>
      </c>
      <c r="AD305" s="31">
        <f t="shared" si="698"/>
        <v>0</v>
      </c>
      <c r="AE305" s="31">
        <f t="shared" si="699"/>
        <v>0</v>
      </c>
      <c r="AF305" s="42">
        <f t="shared" si="654"/>
        <v>0</v>
      </c>
      <c r="AG305" s="31"/>
      <c r="AH305" s="31"/>
      <c r="AI305" s="31"/>
      <c r="AJ305" s="37">
        <f t="shared" si="700"/>
        <v>0</v>
      </c>
      <c r="AK305" s="31">
        <f t="shared" si="701"/>
        <v>0</v>
      </c>
      <c r="AL305" s="31">
        <f t="shared" si="702"/>
        <v>0</v>
      </c>
      <c r="AM305" s="31">
        <f t="shared" si="703"/>
        <v>0</v>
      </c>
      <c r="AN305" s="42">
        <f t="shared" si="704"/>
        <v>0</v>
      </c>
      <c r="AO305" s="31">
        <v>0</v>
      </c>
      <c r="AP305" s="31">
        <v>0</v>
      </c>
      <c r="AQ305" s="31">
        <v>0</v>
      </c>
      <c r="AR305" s="37">
        <f t="shared" si="705"/>
        <v>0</v>
      </c>
      <c r="AS305" s="31">
        <f t="shared" si="706"/>
        <v>0</v>
      </c>
      <c r="AT305" s="31">
        <f t="shared" si="707"/>
        <v>0</v>
      </c>
      <c r="AU305" s="31">
        <f t="shared" si="708"/>
        <v>0</v>
      </c>
      <c r="AV305" s="42">
        <f t="shared" si="709"/>
        <v>0</v>
      </c>
      <c r="AW305" s="31">
        <v>0</v>
      </c>
      <c r="AX305" s="31">
        <v>0</v>
      </c>
      <c r="AY305" s="31">
        <v>0</v>
      </c>
      <c r="AZ305" s="37">
        <f t="shared" si="710"/>
        <v>0</v>
      </c>
      <c r="BA305" s="31">
        <f t="shared" si="711"/>
        <v>0</v>
      </c>
      <c r="BB305" s="31">
        <f t="shared" si="712"/>
        <v>0</v>
      </c>
      <c r="BC305" s="31">
        <f t="shared" si="713"/>
        <v>0</v>
      </c>
      <c r="BD305" s="42">
        <f t="shared" si="714"/>
        <v>0</v>
      </c>
    </row>
    <row r="306" spans="1:56" ht="17.25" customHeight="1" x14ac:dyDescent="0.2">
      <c r="A306" s="6">
        <v>8</v>
      </c>
      <c r="B306" s="34"/>
      <c r="C306" s="39">
        <v>5</v>
      </c>
      <c r="D306" s="40" t="s">
        <v>15</v>
      </c>
      <c r="E306" s="31">
        <v>0</v>
      </c>
      <c r="F306" s="31">
        <v>0</v>
      </c>
      <c r="G306" s="31">
        <v>0</v>
      </c>
      <c r="H306" s="41">
        <f t="shared" ref="H306" si="715">+G306+F306+E306</f>
        <v>0</v>
      </c>
      <c r="I306" s="31">
        <v>0</v>
      </c>
      <c r="J306" s="31">
        <v>0</v>
      </c>
      <c r="K306" s="31">
        <v>0</v>
      </c>
      <c r="L306" s="41">
        <f t="shared" si="562"/>
        <v>0</v>
      </c>
      <c r="M306" s="31">
        <v>0</v>
      </c>
      <c r="N306" s="31">
        <v>0</v>
      </c>
      <c r="O306" s="31">
        <v>0</v>
      </c>
      <c r="P306" s="41">
        <f t="shared" si="563"/>
        <v>0</v>
      </c>
      <c r="Q306" s="31">
        <v>0</v>
      </c>
      <c r="R306" s="31">
        <v>0</v>
      </c>
      <c r="S306" s="31">
        <v>0</v>
      </c>
      <c r="T306" s="41">
        <f t="shared" si="645"/>
        <v>0</v>
      </c>
      <c r="U306" s="31">
        <v>0</v>
      </c>
      <c r="V306" s="31">
        <v>0</v>
      </c>
      <c r="W306" s="31">
        <v>0</v>
      </c>
      <c r="X306" s="41">
        <f t="shared" si="649"/>
        <v>0</v>
      </c>
      <c r="Y306" s="31">
        <v>0</v>
      </c>
      <c r="Z306" s="31">
        <v>0</v>
      </c>
      <c r="AA306" s="31">
        <v>0</v>
      </c>
      <c r="AB306" s="41">
        <f t="shared" si="650"/>
        <v>0</v>
      </c>
      <c r="AC306" s="31">
        <v>0</v>
      </c>
      <c r="AD306" s="31">
        <v>0</v>
      </c>
      <c r="AE306" s="31">
        <v>0</v>
      </c>
      <c r="AF306" s="41">
        <f t="shared" si="654"/>
        <v>0</v>
      </c>
      <c r="AG306" s="31">
        <v>0</v>
      </c>
      <c r="AH306" s="31">
        <v>0</v>
      </c>
      <c r="AI306" s="31">
        <v>0</v>
      </c>
      <c r="AJ306" s="41">
        <f t="shared" si="700"/>
        <v>0</v>
      </c>
      <c r="AK306" s="31">
        <v>0</v>
      </c>
      <c r="AL306" s="31">
        <v>0</v>
      </c>
      <c r="AM306" s="31">
        <v>0</v>
      </c>
      <c r="AN306" s="41">
        <f t="shared" si="704"/>
        <v>0</v>
      </c>
      <c r="AO306" s="31">
        <v>0</v>
      </c>
      <c r="AP306" s="31">
        <v>0</v>
      </c>
      <c r="AQ306" s="31">
        <v>0</v>
      </c>
      <c r="AR306" s="41">
        <f t="shared" si="705"/>
        <v>0</v>
      </c>
      <c r="AS306" s="31">
        <v>0</v>
      </c>
      <c r="AT306" s="31">
        <v>0</v>
      </c>
      <c r="AU306" s="31">
        <v>0</v>
      </c>
      <c r="AV306" s="41">
        <f t="shared" si="709"/>
        <v>0</v>
      </c>
      <c r="AW306" s="31">
        <v>0</v>
      </c>
      <c r="AX306" s="31">
        <v>0</v>
      </c>
      <c r="AY306" s="31">
        <v>0</v>
      </c>
      <c r="AZ306" s="41">
        <f t="shared" si="710"/>
        <v>0</v>
      </c>
      <c r="BA306" s="31">
        <v>0</v>
      </c>
      <c r="BB306" s="31">
        <v>0</v>
      </c>
      <c r="BC306" s="31">
        <v>0</v>
      </c>
      <c r="BD306" s="41">
        <f t="shared" si="714"/>
        <v>0</v>
      </c>
    </row>
    <row r="307" spans="1:56" ht="17.25" customHeight="1" x14ac:dyDescent="0.2">
      <c r="A307" s="6" t="s">
        <v>97</v>
      </c>
      <c r="B307" s="28"/>
      <c r="C307" s="29">
        <v>6</v>
      </c>
      <c r="D307" s="30" t="s">
        <v>17</v>
      </c>
      <c r="E307" s="31">
        <v>0</v>
      </c>
      <c r="F307" s="31">
        <v>0</v>
      </c>
      <c r="G307" s="31">
        <v>0</v>
      </c>
      <c r="H307" s="102">
        <f t="shared" si="555"/>
        <v>0</v>
      </c>
      <c r="I307" s="31">
        <v>0</v>
      </c>
      <c r="J307" s="31">
        <v>0</v>
      </c>
      <c r="K307" s="31">
        <v>0</v>
      </c>
      <c r="L307" s="31">
        <f t="shared" si="562"/>
        <v>0</v>
      </c>
      <c r="M307" s="31">
        <v>0</v>
      </c>
      <c r="N307" s="31">
        <v>0</v>
      </c>
      <c r="O307" s="31">
        <v>0</v>
      </c>
      <c r="P307" s="31">
        <f t="shared" si="563"/>
        <v>0</v>
      </c>
      <c r="Q307" s="31">
        <v>0</v>
      </c>
      <c r="R307" s="31">
        <v>0</v>
      </c>
      <c r="S307" s="31">
        <v>0</v>
      </c>
      <c r="T307" s="31">
        <f t="shared" si="645"/>
        <v>0</v>
      </c>
      <c r="U307" s="31">
        <v>0</v>
      </c>
      <c r="V307" s="31">
        <v>0</v>
      </c>
      <c r="W307" s="31">
        <v>0</v>
      </c>
      <c r="X307" s="102">
        <f t="shared" si="649"/>
        <v>0</v>
      </c>
      <c r="Y307" s="31">
        <v>0</v>
      </c>
      <c r="Z307" s="31">
        <v>0</v>
      </c>
      <c r="AA307" s="31">
        <v>0</v>
      </c>
      <c r="AB307" s="31">
        <f t="shared" si="650"/>
        <v>0</v>
      </c>
      <c r="AC307" s="31">
        <v>0</v>
      </c>
      <c r="AD307" s="31">
        <v>0</v>
      </c>
      <c r="AE307" s="31">
        <v>0</v>
      </c>
      <c r="AF307" s="102">
        <f t="shared" si="654"/>
        <v>0</v>
      </c>
      <c r="AG307" s="31">
        <v>0</v>
      </c>
      <c r="AH307" s="31">
        <v>0</v>
      </c>
      <c r="AI307" s="31">
        <v>0</v>
      </c>
      <c r="AJ307" s="31">
        <f t="shared" si="700"/>
        <v>0</v>
      </c>
      <c r="AK307" s="31">
        <v>0</v>
      </c>
      <c r="AL307" s="31">
        <v>0</v>
      </c>
      <c r="AM307" s="31">
        <v>0</v>
      </c>
      <c r="AN307" s="102">
        <f t="shared" si="704"/>
        <v>0</v>
      </c>
      <c r="AO307" s="31">
        <v>0</v>
      </c>
      <c r="AP307" s="31">
        <v>0</v>
      </c>
      <c r="AQ307" s="31">
        <v>0</v>
      </c>
      <c r="AR307" s="31">
        <f t="shared" si="705"/>
        <v>0</v>
      </c>
      <c r="AS307" s="31">
        <v>0</v>
      </c>
      <c r="AT307" s="31">
        <v>0</v>
      </c>
      <c r="AU307" s="31">
        <v>0</v>
      </c>
      <c r="AV307" s="102">
        <f t="shared" si="709"/>
        <v>0</v>
      </c>
      <c r="AW307" s="31">
        <v>0</v>
      </c>
      <c r="AX307" s="31">
        <v>0</v>
      </c>
      <c r="AY307" s="31">
        <v>0</v>
      </c>
      <c r="AZ307" s="31">
        <f t="shared" si="710"/>
        <v>0</v>
      </c>
      <c r="BA307" s="31">
        <v>0</v>
      </c>
      <c r="BB307" s="31">
        <v>0</v>
      </c>
      <c r="BC307" s="31">
        <v>0</v>
      </c>
      <c r="BD307" s="102">
        <f t="shared" si="714"/>
        <v>0</v>
      </c>
    </row>
    <row r="308" spans="1:56" ht="17.25" customHeight="1" x14ac:dyDescent="0.2">
      <c r="A308" s="6" t="s">
        <v>98</v>
      </c>
      <c r="B308" s="34"/>
      <c r="C308" s="39">
        <v>7</v>
      </c>
      <c r="D308" s="40" t="s">
        <v>19</v>
      </c>
      <c r="E308" s="31">
        <v>0</v>
      </c>
      <c r="F308" s="31">
        <v>0</v>
      </c>
      <c r="G308" s="31">
        <v>0</v>
      </c>
      <c r="H308" s="41">
        <f t="shared" si="555"/>
        <v>0</v>
      </c>
      <c r="I308" s="31">
        <v>0</v>
      </c>
      <c r="J308" s="31">
        <v>0</v>
      </c>
      <c r="K308" s="31">
        <v>0</v>
      </c>
      <c r="L308" s="37">
        <f t="shared" si="562"/>
        <v>0</v>
      </c>
      <c r="M308" s="31">
        <v>0</v>
      </c>
      <c r="N308" s="31">
        <v>0</v>
      </c>
      <c r="O308" s="31">
        <v>0</v>
      </c>
      <c r="P308" s="37">
        <f t="shared" si="563"/>
        <v>0</v>
      </c>
      <c r="Q308" s="31">
        <v>0</v>
      </c>
      <c r="R308" s="31">
        <v>0</v>
      </c>
      <c r="S308" s="31">
        <v>0</v>
      </c>
      <c r="T308" s="37">
        <f t="shared" si="645"/>
        <v>0</v>
      </c>
      <c r="U308" s="31">
        <v>0</v>
      </c>
      <c r="V308" s="31">
        <v>0</v>
      </c>
      <c r="W308" s="31">
        <v>0</v>
      </c>
      <c r="X308" s="41">
        <f t="shared" si="649"/>
        <v>0</v>
      </c>
      <c r="Y308" s="31">
        <v>0</v>
      </c>
      <c r="Z308" s="31">
        <v>0</v>
      </c>
      <c r="AA308" s="31">
        <v>0</v>
      </c>
      <c r="AB308" s="37">
        <f t="shared" si="650"/>
        <v>0</v>
      </c>
      <c r="AC308" s="31">
        <v>0</v>
      </c>
      <c r="AD308" s="31">
        <v>0</v>
      </c>
      <c r="AE308" s="31">
        <v>0</v>
      </c>
      <c r="AF308" s="41">
        <f t="shared" si="654"/>
        <v>0</v>
      </c>
      <c r="AG308" s="31">
        <v>0</v>
      </c>
      <c r="AH308" s="31">
        <v>0</v>
      </c>
      <c r="AI308" s="31">
        <v>0</v>
      </c>
      <c r="AJ308" s="37">
        <f t="shared" si="700"/>
        <v>0</v>
      </c>
      <c r="AK308" s="31">
        <v>0</v>
      </c>
      <c r="AL308" s="31">
        <v>0</v>
      </c>
      <c r="AM308" s="31">
        <v>0</v>
      </c>
      <c r="AN308" s="41">
        <f t="shared" si="704"/>
        <v>0</v>
      </c>
      <c r="AO308" s="31">
        <v>0</v>
      </c>
      <c r="AP308" s="31">
        <v>0</v>
      </c>
      <c r="AQ308" s="31">
        <v>0</v>
      </c>
      <c r="AR308" s="37">
        <f t="shared" si="705"/>
        <v>0</v>
      </c>
      <c r="AS308" s="31">
        <v>0</v>
      </c>
      <c r="AT308" s="31">
        <v>0</v>
      </c>
      <c r="AU308" s="31">
        <v>0</v>
      </c>
      <c r="AV308" s="41">
        <f t="shared" si="709"/>
        <v>0</v>
      </c>
      <c r="AW308" s="31">
        <v>0</v>
      </c>
      <c r="AX308" s="31">
        <v>0</v>
      </c>
      <c r="AY308" s="31">
        <v>0</v>
      </c>
      <c r="AZ308" s="37">
        <f t="shared" si="710"/>
        <v>0</v>
      </c>
      <c r="BA308" s="31">
        <v>0</v>
      </c>
      <c r="BB308" s="31">
        <v>0</v>
      </c>
      <c r="BC308" s="31">
        <v>0</v>
      </c>
      <c r="BD308" s="41">
        <f t="shared" si="714"/>
        <v>0</v>
      </c>
    </row>
    <row r="309" spans="1:56" ht="17.25" customHeight="1" x14ac:dyDescent="0.2">
      <c r="A309" s="6" t="s">
        <v>99</v>
      </c>
      <c r="B309" s="34"/>
      <c r="C309" s="39">
        <v>8</v>
      </c>
      <c r="D309" s="40" t="s">
        <v>20</v>
      </c>
      <c r="E309" s="31">
        <v>0</v>
      </c>
      <c r="F309" s="31">
        <v>0</v>
      </c>
      <c r="G309" s="31">
        <v>0</v>
      </c>
      <c r="H309" s="41">
        <f t="shared" si="555"/>
        <v>0</v>
      </c>
      <c r="I309" s="31">
        <v>0</v>
      </c>
      <c r="J309" s="31">
        <v>0</v>
      </c>
      <c r="K309" s="31">
        <v>0</v>
      </c>
      <c r="L309" s="37">
        <f t="shared" si="562"/>
        <v>0</v>
      </c>
      <c r="M309" s="31">
        <f>+I309+E309</f>
        <v>0</v>
      </c>
      <c r="N309" s="31">
        <f>+J309+F309</f>
        <v>0</v>
      </c>
      <c r="O309" s="31">
        <f>+K309+G309</f>
        <v>0</v>
      </c>
      <c r="P309" s="37">
        <f t="shared" si="563"/>
        <v>0</v>
      </c>
      <c r="Q309" s="31">
        <v>0</v>
      </c>
      <c r="R309" s="31">
        <v>0</v>
      </c>
      <c r="S309" s="31">
        <v>0</v>
      </c>
      <c r="T309" s="37">
        <f t="shared" si="645"/>
        <v>0</v>
      </c>
      <c r="U309" s="31">
        <f>+Q309+M309</f>
        <v>0</v>
      </c>
      <c r="V309" s="31">
        <f>+R309+N309</f>
        <v>0</v>
      </c>
      <c r="W309" s="31">
        <f>+S309+O309</f>
        <v>0</v>
      </c>
      <c r="X309" s="41">
        <f t="shared" si="649"/>
        <v>0</v>
      </c>
      <c r="Y309" s="31">
        <v>0</v>
      </c>
      <c r="Z309" s="31">
        <v>0</v>
      </c>
      <c r="AA309" s="31">
        <v>0</v>
      </c>
      <c r="AB309" s="37">
        <f t="shared" si="650"/>
        <v>0</v>
      </c>
      <c r="AC309" s="31">
        <f>+Y309+U309</f>
        <v>0</v>
      </c>
      <c r="AD309" s="31">
        <f>+Z309+V309</f>
        <v>0</v>
      </c>
      <c r="AE309" s="31">
        <f>+AA309+W309</f>
        <v>0</v>
      </c>
      <c r="AF309" s="41">
        <f t="shared" si="654"/>
        <v>0</v>
      </c>
      <c r="AG309" s="31">
        <v>0</v>
      </c>
      <c r="AH309" s="31">
        <v>0</v>
      </c>
      <c r="AI309" s="31">
        <v>0</v>
      </c>
      <c r="AJ309" s="37">
        <f t="shared" si="700"/>
        <v>0</v>
      </c>
      <c r="AK309" s="31">
        <f>+AG309+AC309</f>
        <v>0</v>
      </c>
      <c r="AL309" s="31">
        <f>+AH309+AD309</f>
        <v>0</v>
      </c>
      <c r="AM309" s="31">
        <f>+AI309+AE309</f>
        <v>0</v>
      </c>
      <c r="AN309" s="41">
        <f t="shared" si="704"/>
        <v>0</v>
      </c>
      <c r="AO309" s="31">
        <v>0</v>
      </c>
      <c r="AP309" s="31">
        <v>0</v>
      </c>
      <c r="AQ309" s="31">
        <v>0</v>
      </c>
      <c r="AR309" s="37">
        <f t="shared" si="705"/>
        <v>0</v>
      </c>
      <c r="AS309" s="31">
        <f>+AO309+AK309</f>
        <v>0</v>
      </c>
      <c r="AT309" s="31">
        <f>+AP309+AL309</f>
        <v>0</v>
      </c>
      <c r="AU309" s="31">
        <f>+AQ309+AM309</f>
        <v>0</v>
      </c>
      <c r="AV309" s="41">
        <f t="shared" si="709"/>
        <v>0</v>
      </c>
      <c r="AW309" s="31">
        <v>0</v>
      </c>
      <c r="AX309" s="31">
        <v>0</v>
      </c>
      <c r="AY309" s="31">
        <v>0</v>
      </c>
      <c r="AZ309" s="37">
        <f t="shared" si="710"/>
        <v>0</v>
      </c>
      <c r="BA309" s="31">
        <f>+AW309+AS309</f>
        <v>0</v>
      </c>
      <c r="BB309" s="31">
        <f>+AX309+AT309</f>
        <v>0</v>
      </c>
      <c r="BC309" s="31">
        <f>+AY309+AU309</f>
        <v>0</v>
      </c>
      <c r="BD309" s="41">
        <f t="shared" si="714"/>
        <v>0</v>
      </c>
    </row>
    <row r="310" spans="1:56" ht="17.25" customHeight="1" x14ac:dyDescent="0.2">
      <c r="A310" s="6" t="s">
        <v>47</v>
      </c>
      <c r="B310" s="94">
        <v>86</v>
      </c>
      <c r="C310" s="95" t="s">
        <v>53</v>
      </c>
      <c r="D310" s="65"/>
      <c r="E310" s="66">
        <v>0</v>
      </c>
      <c r="F310" s="66">
        <v>0</v>
      </c>
      <c r="G310" s="66">
        <v>0</v>
      </c>
      <c r="H310" s="111">
        <f t="shared" si="555"/>
        <v>0</v>
      </c>
      <c r="I310" s="66">
        <v>0</v>
      </c>
      <c r="J310" s="66">
        <v>0</v>
      </c>
      <c r="K310" s="66">
        <v>0</v>
      </c>
      <c r="L310" s="66">
        <f t="shared" si="562"/>
        <v>0</v>
      </c>
      <c r="M310" s="66">
        <v>0</v>
      </c>
      <c r="N310" s="66">
        <v>0</v>
      </c>
      <c r="O310" s="66">
        <v>0</v>
      </c>
      <c r="P310" s="67">
        <f t="shared" si="563"/>
        <v>0</v>
      </c>
      <c r="Q310" s="66">
        <v>0</v>
      </c>
      <c r="R310" s="66">
        <v>0</v>
      </c>
      <c r="S310" s="66">
        <v>0</v>
      </c>
      <c r="T310" s="66">
        <f t="shared" si="645"/>
        <v>0</v>
      </c>
      <c r="U310" s="66">
        <v>0</v>
      </c>
      <c r="V310" s="66">
        <v>0</v>
      </c>
      <c r="W310" s="66">
        <v>0</v>
      </c>
      <c r="X310" s="112">
        <f t="shared" si="649"/>
        <v>0</v>
      </c>
      <c r="Y310" s="66">
        <v>0</v>
      </c>
      <c r="Z310" s="66">
        <v>0</v>
      </c>
      <c r="AA310" s="66">
        <v>0</v>
      </c>
      <c r="AB310" s="66">
        <f t="shared" si="650"/>
        <v>0</v>
      </c>
      <c r="AC310" s="66">
        <v>0</v>
      </c>
      <c r="AD310" s="66">
        <v>0</v>
      </c>
      <c r="AE310" s="66">
        <v>0</v>
      </c>
      <c r="AF310" s="112">
        <f t="shared" si="654"/>
        <v>0</v>
      </c>
      <c r="AG310" s="66">
        <v>0</v>
      </c>
      <c r="AH310" s="66">
        <v>0</v>
      </c>
      <c r="AI310" s="66">
        <v>0</v>
      </c>
      <c r="AJ310" s="66">
        <f t="shared" si="700"/>
        <v>0</v>
      </c>
      <c r="AK310" s="66">
        <v>0</v>
      </c>
      <c r="AL310" s="66">
        <v>0</v>
      </c>
      <c r="AM310" s="66">
        <v>0</v>
      </c>
      <c r="AN310" s="112">
        <f t="shared" si="704"/>
        <v>0</v>
      </c>
      <c r="AO310" s="66">
        <v>0</v>
      </c>
      <c r="AP310" s="66">
        <v>0</v>
      </c>
      <c r="AQ310" s="66">
        <v>0</v>
      </c>
      <c r="AR310" s="66">
        <f t="shared" si="705"/>
        <v>0</v>
      </c>
      <c r="AS310" s="66">
        <v>0</v>
      </c>
      <c r="AT310" s="66">
        <v>0</v>
      </c>
      <c r="AU310" s="66">
        <v>0</v>
      </c>
      <c r="AV310" s="112">
        <f t="shared" si="709"/>
        <v>0</v>
      </c>
      <c r="AW310" s="66">
        <v>0</v>
      </c>
      <c r="AX310" s="66">
        <v>0</v>
      </c>
      <c r="AY310" s="66">
        <v>0</v>
      </c>
      <c r="AZ310" s="66">
        <f t="shared" si="710"/>
        <v>0</v>
      </c>
      <c r="BA310" s="66">
        <v>0</v>
      </c>
      <c r="BB310" s="66">
        <v>0</v>
      </c>
      <c r="BC310" s="66">
        <v>0</v>
      </c>
      <c r="BD310" s="112">
        <f t="shared" si="714"/>
        <v>0</v>
      </c>
    </row>
    <row r="311" spans="1:56" ht="17.25" customHeight="1" x14ac:dyDescent="0.2">
      <c r="A311" s="6"/>
      <c r="B311" s="98" t="s">
        <v>124</v>
      </c>
      <c r="C311" s="330" t="s">
        <v>125</v>
      </c>
      <c r="D311" s="330"/>
      <c r="E311" s="99">
        <f>SUM(E312:E320)</f>
        <v>0</v>
      </c>
      <c r="F311" s="99">
        <f>SUM(F312:F320)</f>
        <v>0</v>
      </c>
      <c r="G311" s="99">
        <f>SUM(G312:G320)</f>
        <v>0</v>
      </c>
      <c r="H311" s="267">
        <f t="shared" si="555"/>
        <v>0</v>
      </c>
      <c r="I311" s="99">
        <f>SUM(I312:I320)</f>
        <v>0</v>
      </c>
      <c r="J311" s="99">
        <f>SUM(J312:J320)</f>
        <v>0</v>
      </c>
      <c r="K311" s="99">
        <f>SUM(K312:K320)</f>
        <v>0</v>
      </c>
      <c r="L311" s="99">
        <f t="shared" si="562"/>
        <v>0</v>
      </c>
      <c r="M311" s="75">
        <f t="shared" ref="M311:O315" si="716">+I311+E311</f>
        <v>0</v>
      </c>
      <c r="N311" s="75">
        <f t="shared" si="716"/>
        <v>0</v>
      </c>
      <c r="O311" s="75">
        <f t="shared" si="716"/>
        <v>0</v>
      </c>
      <c r="P311" s="99">
        <f t="shared" si="563"/>
        <v>0</v>
      </c>
      <c r="Q311" s="99">
        <f>SUM(Q312:Q320)</f>
        <v>0</v>
      </c>
      <c r="R311" s="99">
        <f>SUM(R312:R320)</f>
        <v>0</v>
      </c>
      <c r="S311" s="99">
        <f>SUM(S312:S320)</f>
        <v>0</v>
      </c>
      <c r="T311" s="99">
        <f t="shared" si="645"/>
        <v>0</v>
      </c>
      <c r="U311" s="75">
        <f t="shared" ref="U311:U315" si="717">+Q311+M311</f>
        <v>0</v>
      </c>
      <c r="V311" s="75">
        <f t="shared" ref="V311:V315" si="718">+R311+N311</f>
        <v>0</v>
      </c>
      <c r="W311" s="75">
        <f t="shared" ref="W311:W315" si="719">+S311+O311</f>
        <v>0</v>
      </c>
      <c r="X311" s="267">
        <f t="shared" si="649"/>
        <v>0</v>
      </c>
      <c r="Y311" s="99">
        <f>SUM(Y312:Y320)</f>
        <v>0</v>
      </c>
      <c r="Z311" s="99">
        <f>SUM(Z312:Z320)</f>
        <v>0</v>
      </c>
      <c r="AA311" s="99">
        <f>SUM(AA312:AA320)</f>
        <v>0</v>
      </c>
      <c r="AB311" s="99">
        <f t="shared" si="650"/>
        <v>0</v>
      </c>
      <c r="AC311" s="75">
        <f t="shared" ref="AC311:AC315" si="720">+Y311+U311</f>
        <v>0</v>
      </c>
      <c r="AD311" s="75">
        <f t="shared" ref="AD311:AD315" si="721">+Z311+V311</f>
        <v>0</v>
      </c>
      <c r="AE311" s="75">
        <f t="shared" ref="AE311:AE315" si="722">+AA311+W311</f>
        <v>0</v>
      </c>
      <c r="AF311" s="267">
        <f t="shared" si="654"/>
        <v>0</v>
      </c>
      <c r="AG311" s="99">
        <f>SUM(AG312:AG320)</f>
        <v>0</v>
      </c>
      <c r="AH311" s="99">
        <f>SUM(AH312:AH320)</f>
        <v>2000</v>
      </c>
      <c r="AI311" s="99">
        <f>SUM(AI312:AI320)</f>
        <v>0</v>
      </c>
      <c r="AJ311" s="99">
        <f t="shared" si="700"/>
        <v>2000</v>
      </c>
      <c r="AK311" s="75">
        <f t="shared" ref="AK311:AK315" si="723">+AG311+AC311</f>
        <v>0</v>
      </c>
      <c r="AL311" s="75">
        <f t="shared" ref="AL311:AL315" si="724">+AH311+AD311</f>
        <v>2000</v>
      </c>
      <c r="AM311" s="75">
        <f t="shared" ref="AM311:AM315" si="725">+AI311+AE311</f>
        <v>0</v>
      </c>
      <c r="AN311" s="267">
        <f t="shared" si="704"/>
        <v>2000</v>
      </c>
      <c r="AO311" s="99">
        <f>SUM(AO312:AO320)</f>
        <v>0</v>
      </c>
      <c r="AP311" s="99">
        <f>SUM(AP312:AP320)</f>
        <v>14278</v>
      </c>
      <c r="AQ311" s="99">
        <f>SUM(AQ312:AQ320)</f>
        <v>0</v>
      </c>
      <c r="AR311" s="99">
        <f t="shared" si="705"/>
        <v>14278</v>
      </c>
      <c r="AS311" s="75">
        <f t="shared" ref="AS311:AS315" si="726">+AO311+AK311</f>
        <v>0</v>
      </c>
      <c r="AT311" s="75">
        <f t="shared" ref="AT311:AT315" si="727">+AP311+AL311</f>
        <v>16278</v>
      </c>
      <c r="AU311" s="75">
        <f t="shared" ref="AU311:AU315" si="728">+AQ311+AM311</f>
        <v>0</v>
      </c>
      <c r="AV311" s="267">
        <f t="shared" si="709"/>
        <v>16278</v>
      </c>
      <c r="AW311" s="99">
        <f>SUM(AW312:AW320)</f>
        <v>0</v>
      </c>
      <c r="AX311" s="99">
        <f>SUM(AX312:AX320)</f>
        <v>0</v>
      </c>
      <c r="AY311" s="99">
        <f>SUM(AY312:AY320)</f>
        <v>0</v>
      </c>
      <c r="AZ311" s="99">
        <f t="shared" si="710"/>
        <v>0</v>
      </c>
      <c r="BA311" s="75">
        <f t="shared" ref="BA311:BA315" si="729">+AW311+AS311</f>
        <v>0</v>
      </c>
      <c r="BB311" s="75">
        <f t="shared" ref="BB311:BB315" si="730">+AX311+AT311</f>
        <v>16278</v>
      </c>
      <c r="BC311" s="75">
        <f t="shared" ref="BC311:BC315" si="731">+AY311+AU311</f>
        <v>0</v>
      </c>
      <c r="BD311" s="267">
        <f t="shared" si="714"/>
        <v>16278</v>
      </c>
    </row>
    <row r="312" spans="1:56" ht="17.25" customHeight="1" x14ac:dyDescent="0.2">
      <c r="A312" s="6"/>
      <c r="B312" s="28"/>
      <c r="C312" s="59">
        <v>1</v>
      </c>
      <c r="D312" s="60" t="s">
        <v>11</v>
      </c>
      <c r="E312" s="31">
        <v>0</v>
      </c>
      <c r="F312" s="31">
        <v>0</v>
      </c>
      <c r="G312" s="31">
        <v>0</v>
      </c>
      <c r="H312" s="135">
        <f t="shared" si="555"/>
        <v>0</v>
      </c>
      <c r="I312" s="31"/>
      <c r="J312" s="31"/>
      <c r="K312" s="31"/>
      <c r="L312" s="61">
        <f t="shared" si="562"/>
        <v>0</v>
      </c>
      <c r="M312" s="31">
        <f t="shared" si="716"/>
        <v>0</v>
      </c>
      <c r="N312" s="31">
        <f t="shared" si="716"/>
        <v>0</v>
      </c>
      <c r="O312" s="31">
        <f t="shared" si="716"/>
        <v>0</v>
      </c>
      <c r="P312" s="62">
        <f t="shared" si="563"/>
        <v>0</v>
      </c>
      <c r="Q312" s="31"/>
      <c r="R312" s="31"/>
      <c r="S312" s="31"/>
      <c r="T312" s="61">
        <f t="shared" si="645"/>
        <v>0</v>
      </c>
      <c r="U312" s="31">
        <f t="shared" si="717"/>
        <v>0</v>
      </c>
      <c r="V312" s="31">
        <f t="shared" si="718"/>
        <v>0</v>
      </c>
      <c r="W312" s="31">
        <f t="shared" si="719"/>
        <v>0</v>
      </c>
      <c r="X312" s="262">
        <f t="shared" si="649"/>
        <v>0</v>
      </c>
      <c r="Y312" s="31"/>
      <c r="Z312" s="31"/>
      <c r="AA312" s="31"/>
      <c r="AB312" s="61">
        <f t="shared" si="650"/>
        <v>0</v>
      </c>
      <c r="AC312" s="31">
        <f t="shared" si="720"/>
        <v>0</v>
      </c>
      <c r="AD312" s="31">
        <f t="shared" si="721"/>
        <v>0</v>
      </c>
      <c r="AE312" s="31">
        <f t="shared" si="722"/>
        <v>0</v>
      </c>
      <c r="AF312" s="262">
        <f t="shared" si="654"/>
        <v>0</v>
      </c>
      <c r="AG312" s="31"/>
      <c r="AH312" s="31"/>
      <c r="AI312" s="31"/>
      <c r="AJ312" s="61">
        <f t="shared" si="700"/>
        <v>0</v>
      </c>
      <c r="AK312" s="31">
        <f t="shared" si="723"/>
        <v>0</v>
      </c>
      <c r="AL312" s="31">
        <f t="shared" si="724"/>
        <v>0</v>
      </c>
      <c r="AM312" s="31">
        <f t="shared" si="725"/>
        <v>0</v>
      </c>
      <c r="AN312" s="262">
        <f t="shared" si="704"/>
        <v>0</v>
      </c>
      <c r="AO312" s="31">
        <v>0</v>
      </c>
      <c r="AP312" s="31">
        <v>0</v>
      </c>
      <c r="AQ312" s="31">
        <v>0</v>
      </c>
      <c r="AR312" s="61">
        <f t="shared" si="705"/>
        <v>0</v>
      </c>
      <c r="AS312" s="31">
        <f t="shared" si="726"/>
        <v>0</v>
      </c>
      <c r="AT312" s="31">
        <f t="shared" si="727"/>
        <v>0</v>
      </c>
      <c r="AU312" s="31">
        <f t="shared" si="728"/>
        <v>0</v>
      </c>
      <c r="AV312" s="262">
        <f t="shared" si="709"/>
        <v>0</v>
      </c>
      <c r="AW312" s="31">
        <v>0</v>
      </c>
      <c r="AX312" s="31">
        <v>0</v>
      </c>
      <c r="AY312" s="31">
        <v>0</v>
      </c>
      <c r="AZ312" s="61">
        <f t="shared" si="710"/>
        <v>0</v>
      </c>
      <c r="BA312" s="31">
        <f t="shared" si="729"/>
        <v>0</v>
      </c>
      <c r="BB312" s="31">
        <f t="shared" si="730"/>
        <v>0</v>
      </c>
      <c r="BC312" s="31">
        <f t="shared" si="731"/>
        <v>0</v>
      </c>
      <c r="BD312" s="262">
        <f t="shared" si="714"/>
        <v>0</v>
      </c>
    </row>
    <row r="313" spans="1:56" ht="17.25" customHeight="1" x14ac:dyDescent="0.2">
      <c r="A313" s="6"/>
      <c r="B313" s="34"/>
      <c r="C313" s="35">
        <v>2</v>
      </c>
      <c r="D313" s="36" t="s">
        <v>12</v>
      </c>
      <c r="E313" s="31">
        <v>0</v>
      </c>
      <c r="F313" s="31">
        <v>0</v>
      </c>
      <c r="G313" s="31">
        <v>0</v>
      </c>
      <c r="H313" s="41">
        <f t="shared" si="555"/>
        <v>0</v>
      </c>
      <c r="I313" s="31"/>
      <c r="J313" s="31"/>
      <c r="K313" s="31"/>
      <c r="L313" s="37">
        <f t="shared" si="562"/>
        <v>0</v>
      </c>
      <c r="M313" s="31">
        <f t="shared" si="716"/>
        <v>0</v>
      </c>
      <c r="N313" s="31">
        <f t="shared" si="716"/>
        <v>0</v>
      </c>
      <c r="O313" s="31">
        <f t="shared" si="716"/>
        <v>0</v>
      </c>
      <c r="P313" s="38">
        <f t="shared" si="563"/>
        <v>0</v>
      </c>
      <c r="Q313" s="31"/>
      <c r="R313" s="31"/>
      <c r="S313" s="31"/>
      <c r="T313" s="37">
        <f t="shared" si="645"/>
        <v>0</v>
      </c>
      <c r="U313" s="31">
        <f t="shared" si="717"/>
        <v>0</v>
      </c>
      <c r="V313" s="31">
        <f t="shared" si="718"/>
        <v>0</v>
      </c>
      <c r="W313" s="31">
        <f t="shared" si="719"/>
        <v>0</v>
      </c>
      <c r="X313" s="42">
        <f t="shared" si="649"/>
        <v>0</v>
      </c>
      <c r="Y313" s="31"/>
      <c r="Z313" s="31"/>
      <c r="AA313" s="31"/>
      <c r="AB313" s="37">
        <f t="shared" si="650"/>
        <v>0</v>
      </c>
      <c r="AC313" s="31">
        <f t="shared" si="720"/>
        <v>0</v>
      </c>
      <c r="AD313" s="31">
        <f t="shared" si="721"/>
        <v>0</v>
      </c>
      <c r="AE313" s="31">
        <f t="shared" si="722"/>
        <v>0</v>
      </c>
      <c r="AF313" s="42">
        <f t="shared" si="654"/>
        <v>0</v>
      </c>
      <c r="AG313" s="31"/>
      <c r="AH313" s="31"/>
      <c r="AI313" s="31"/>
      <c r="AJ313" s="37">
        <f t="shared" si="700"/>
        <v>0</v>
      </c>
      <c r="AK313" s="31">
        <f t="shared" si="723"/>
        <v>0</v>
      </c>
      <c r="AL313" s="31">
        <f t="shared" si="724"/>
        <v>0</v>
      </c>
      <c r="AM313" s="31">
        <f t="shared" si="725"/>
        <v>0</v>
      </c>
      <c r="AN313" s="42">
        <f t="shared" si="704"/>
        <v>0</v>
      </c>
      <c r="AO313" s="31">
        <v>0</v>
      </c>
      <c r="AP313" s="31">
        <v>0</v>
      </c>
      <c r="AQ313" s="31">
        <v>0</v>
      </c>
      <c r="AR313" s="37">
        <f t="shared" si="705"/>
        <v>0</v>
      </c>
      <c r="AS313" s="31">
        <f t="shared" si="726"/>
        <v>0</v>
      </c>
      <c r="AT313" s="31">
        <f t="shared" si="727"/>
        <v>0</v>
      </c>
      <c r="AU313" s="31">
        <f t="shared" si="728"/>
        <v>0</v>
      </c>
      <c r="AV313" s="42">
        <f t="shared" si="709"/>
        <v>0</v>
      </c>
      <c r="AW313" s="31">
        <v>0</v>
      </c>
      <c r="AX313" s="31">
        <v>0</v>
      </c>
      <c r="AY313" s="31">
        <v>0</v>
      </c>
      <c r="AZ313" s="37">
        <f t="shared" si="710"/>
        <v>0</v>
      </c>
      <c r="BA313" s="31">
        <f t="shared" si="729"/>
        <v>0</v>
      </c>
      <c r="BB313" s="31">
        <f t="shared" si="730"/>
        <v>0</v>
      </c>
      <c r="BC313" s="31">
        <f t="shared" si="731"/>
        <v>0</v>
      </c>
      <c r="BD313" s="42">
        <f t="shared" si="714"/>
        <v>0</v>
      </c>
    </row>
    <row r="314" spans="1:56" ht="17.25" customHeight="1" x14ac:dyDescent="0.2">
      <c r="A314" s="6"/>
      <c r="B314" s="34"/>
      <c r="C314" s="39">
        <v>3</v>
      </c>
      <c r="D314" s="40" t="s">
        <v>13</v>
      </c>
      <c r="E314" s="31">
        <v>0</v>
      </c>
      <c r="F314" s="31">
        <v>0</v>
      </c>
      <c r="G314" s="31">
        <v>0</v>
      </c>
      <c r="H314" s="41">
        <f t="shared" si="555"/>
        <v>0</v>
      </c>
      <c r="I314" s="31"/>
      <c r="J314" s="31"/>
      <c r="K314" s="31"/>
      <c r="L314" s="37">
        <f t="shared" si="562"/>
        <v>0</v>
      </c>
      <c r="M314" s="31">
        <f t="shared" si="716"/>
        <v>0</v>
      </c>
      <c r="N314" s="31">
        <f t="shared" si="716"/>
        <v>0</v>
      </c>
      <c r="O314" s="31">
        <f t="shared" si="716"/>
        <v>0</v>
      </c>
      <c r="P314" s="38">
        <f t="shared" si="563"/>
        <v>0</v>
      </c>
      <c r="Q314" s="31"/>
      <c r="R314" s="31"/>
      <c r="S314" s="31"/>
      <c r="T314" s="37">
        <f t="shared" si="645"/>
        <v>0</v>
      </c>
      <c r="U314" s="31">
        <f t="shared" si="717"/>
        <v>0</v>
      </c>
      <c r="V314" s="31">
        <f t="shared" si="718"/>
        <v>0</v>
      </c>
      <c r="W314" s="31">
        <f t="shared" si="719"/>
        <v>0</v>
      </c>
      <c r="X314" s="42">
        <f t="shared" si="649"/>
        <v>0</v>
      </c>
      <c r="Y314" s="31"/>
      <c r="Z314" s="31"/>
      <c r="AA314" s="31"/>
      <c r="AB314" s="37">
        <f t="shared" si="650"/>
        <v>0</v>
      </c>
      <c r="AC314" s="31">
        <f t="shared" si="720"/>
        <v>0</v>
      </c>
      <c r="AD314" s="31">
        <f t="shared" si="721"/>
        <v>0</v>
      </c>
      <c r="AE314" s="31">
        <f t="shared" si="722"/>
        <v>0</v>
      </c>
      <c r="AF314" s="42">
        <f t="shared" si="654"/>
        <v>0</v>
      </c>
      <c r="AG314" s="31"/>
      <c r="AH314" s="31">
        <f>1575+425</f>
        <v>2000</v>
      </c>
      <c r="AI314" s="31"/>
      <c r="AJ314" s="37">
        <f t="shared" si="700"/>
        <v>2000</v>
      </c>
      <c r="AK314" s="31">
        <f t="shared" si="723"/>
        <v>0</v>
      </c>
      <c r="AL314" s="31">
        <f t="shared" si="724"/>
        <v>2000</v>
      </c>
      <c r="AM314" s="31">
        <f t="shared" si="725"/>
        <v>0</v>
      </c>
      <c r="AN314" s="42">
        <f t="shared" si="704"/>
        <v>2000</v>
      </c>
      <c r="AO314" s="31">
        <v>0</v>
      </c>
      <c r="AP314" s="31">
        <v>14278</v>
      </c>
      <c r="AQ314" s="31">
        <v>0</v>
      </c>
      <c r="AR314" s="37">
        <f t="shared" si="705"/>
        <v>14278</v>
      </c>
      <c r="AS314" s="31">
        <f t="shared" si="726"/>
        <v>0</v>
      </c>
      <c r="AT314" s="31">
        <f t="shared" si="727"/>
        <v>16278</v>
      </c>
      <c r="AU314" s="31">
        <f t="shared" si="728"/>
        <v>0</v>
      </c>
      <c r="AV314" s="42">
        <f t="shared" si="709"/>
        <v>16278</v>
      </c>
      <c r="AW314" s="31">
        <v>0</v>
      </c>
      <c r="AX314" s="31">
        <v>0</v>
      </c>
      <c r="AY314" s="31">
        <v>0</v>
      </c>
      <c r="AZ314" s="37">
        <f t="shared" si="710"/>
        <v>0</v>
      </c>
      <c r="BA314" s="31">
        <f t="shared" si="729"/>
        <v>0</v>
      </c>
      <c r="BB314" s="31">
        <f t="shared" si="730"/>
        <v>16278</v>
      </c>
      <c r="BC314" s="31">
        <f t="shared" si="731"/>
        <v>0</v>
      </c>
      <c r="BD314" s="42">
        <f t="shared" si="714"/>
        <v>16278</v>
      </c>
    </row>
    <row r="315" spans="1:56" ht="17.25" customHeight="1" x14ac:dyDescent="0.2">
      <c r="A315" s="6"/>
      <c r="B315" s="34"/>
      <c r="C315" s="39">
        <v>4</v>
      </c>
      <c r="D315" s="40" t="s">
        <v>14</v>
      </c>
      <c r="E315" s="31">
        <v>0</v>
      </c>
      <c r="F315" s="31">
        <v>0</v>
      </c>
      <c r="G315" s="31">
        <v>0</v>
      </c>
      <c r="H315" s="41">
        <f t="shared" si="555"/>
        <v>0</v>
      </c>
      <c r="I315" s="31"/>
      <c r="J315" s="31"/>
      <c r="K315" s="31"/>
      <c r="L315" s="37">
        <f t="shared" si="562"/>
        <v>0</v>
      </c>
      <c r="M315" s="31">
        <f t="shared" si="716"/>
        <v>0</v>
      </c>
      <c r="N315" s="31">
        <f t="shared" si="716"/>
        <v>0</v>
      </c>
      <c r="O315" s="31">
        <f t="shared" si="716"/>
        <v>0</v>
      </c>
      <c r="P315" s="38">
        <f t="shared" si="563"/>
        <v>0</v>
      </c>
      <c r="Q315" s="31"/>
      <c r="R315" s="31"/>
      <c r="S315" s="31"/>
      <c r="T315" s="37">
        <f t="shared" si="645"/>
        <v>0</v>
      </c>
      <c r="U315" s="31">
        <f t="shared" si="717"/>
        <v>0</v>
      </c>
      <c r="V315" s="31">
        <f t="shared" si="718"/>
        <v>0</v>
      </c>
      <c r="W315" s="31">
        <f t="shared" si="719"/>
        <v>0</v>
      </c>
      <c r="X315" s="42">
        <f t="shared" si="649"/>
        <v>0</v>
      </c>
      <c r="Y315" s="31"/>
      <c r="Z315" s="31"/>
      <c r="AA315" s="31"/>
      <c r="AB315" s="37">
        <f t="shared" si="650"/>
        <v>0</v>
      </c>
      <c r="AC315" s="31">
        <f t="shared" si="720"/>
        <v>0</v>
      </c>
      <c r="AD315" s="31">
        <f t="shared" si="721"/>
        <v>0</v>
      </c>
      <c r="AE315" s="31">
        <f t="shared" si="722"/>
        <v>0</v>
      </c>
      <c r="AF315" s="42">
        <f t="shared" si="654"/>
        <v>0</v>
      </c>
      <c r="AG315" s="31"/>
      <c r="AH315" s="31"/>
      <c r="AI315" s="31"/>
      <c r="AJ315" s="37">
        <f t="shared" si="700"/>
        <v>0</v>
      </c>
      <c r="AK315" s="31">
        <f t="shared" si="723"/>
        <v>0</v>
      </c>
      <c r="AL315" s="31">
        <f t="shared" si="724"/>
        <v>0</v>
      </c>
      <c r="AM315" s="31">
        <f t="shared" si="725"/>
        <v>0</v>
      </c>
      <c r="AN315" s="42">
        <f t="shared" si="704"/>
        <v>0</v>
      </c>
      <c r="AO315" s="31">
        <v>0</v>
      </c>
      <c r="AP315" s="31">
        <v>0</v>
      </c>
      <c r="AQ315" s="31">
        <v>0</v>
      </c>
      <c r="AR315" s="37">
        <f t="shared" si="705"/>
        <v>0</v>
      </c>
      <c r="AS315" s="31">
        <f t="shared" si="726"/>
        <v>0</v>
      </c>
      <c r="AT315" s="31">
        <f t="shared" si="727"/>
        <v>0</v>
      </c>
      <c r="AU315" s="31">
        <f t="shared" si="728"/>
        <v>0</v>
      </c>
      <c r="AV315" s="42">
        <f t="shared" si="709"/>
        <v>0</v>
      </c>
      <c r="AW315" s="31">
        <v>0</v>
      </c>
      <c r="AX315" s="31">
        <v>0</v>
      </c>
      <c r="AY315" s="31">
        <v>0</v>
      </c>
      <c r="AZ315" s="37">
        <f t="shared" si="710"/>
        <v>0</v>
      </c>
      <c r="BA315" s="31">
        <f t="shared" si="729"/>
        <v>0</v>
      </c>
      <c r="BB315" s="31">
        <f t="shared" si="730"/>
        <v>0</v>
      </c>
      <c r="BC315" s="31">
        <f t="shared" si="731"/>
        <v>0</v>
      </c>
      <c r="BD315" s="42">
        <f t="shared" si="714"/>
        <v>0</v>
      </c>
    </row>
    <row r="316" spans="1:56" ht="17.25" customHeight="1" x14ac:dyDescent="0.2">
      <c r="A316" s="6">
        <v>8</v>
      </c>
      <c r="B316" s="34"/>
      <c r="C316" s="39">
        <v>5</v>
      </c>
      <c r="D316" s="40" t="s">
        <v>15</v>
      </c>
      <c r="E316" s="31">
        <v>0</v>
      </c>
      <c r="F316" s="31">
        <v>0</v>
      </c>
      <c r="G316" s="31">
        <v>0</v>
      </c>
      <c r="H316" s="41">
        <f t="shared" si="555"/>
        <v>0</v>
      </c>
      <c r="I316" s="31">
        <v>0</v>
      </c>
      <c r="J316" s="31">
        <v>0</v>
      </c>
      <c r="K316" s="31">
        <v>0</v>
      </c>
      <c r="L316" s="41">
        <f t="shared" ref="L316" si="732">+K316+J316+I316</f>
        <v>0</v>
      </c>
      <c r="M316" s="31">
        <v>0</v>
      </c>
      <c r="N316" s="31">
        <v>0</v>
      </c>
      <c r="O316" s="31">
        <v>0</v>
      </c>
      <c r="P316" s="41">
        <f t="shared" ref="P316" si="733">+O316+N316+M316</f>
        <v>0</v>
      </c>
      <c r="Q316" s="31">
        <v>0</v>
      </c>
      <c r="R316" s="31">
        <v>0</v>
      </c>
      <c r="S316" s="31">
        <v>0</v>
      </c>
      <c r="T316" s="41">
        <f t="shared" ref="T316" si="734">+S316+R316+Q316</f>
        <v>0</v>
      </c>
      <c r="U316" s="31">
        <v>0</v>
      </c>
      <c r="V316" s="31">
        <v>0</v>
      </c>
      <c r="W316" s="31">
        <v>0</v>
      </c>
      <c r="X316" s="41">
        <f t="shared" ref="X316" si="735">+W316+V316+U316</f>
        <v>0</v>
      </c>
      <c r="Y316" s="31">
        <v>0</v>
      </c>
      <c r="Z316" s="31">
        <v>0</v>
      </c>
      <c r="AA316" s="31">
        <v>0</v>
      </c>
      <c r="AB316" s="41">
        <f t="shared" si="650"/>
        <v>0</v>
      </c>
      <c r="AC316" s="31">
        <v>0</v>
      </c>
      <c r="AD316" s="31">
        <v>0</v>
      </c>
      <c r="AE316" s="31">
        <v>0</v>
      </c>
      <c r="AF316" s="41">
        <f t="shared" si="654"/>
        <v>0</v>
      </c>
      <c r="AG316" s="31">
        <v>0</v>
      </c>
      <c r="AH316" s="31">
        <v>0</v>
      </c>
      <c r="AI316" s="31">
        <v>0</v>
      </c>
      <c r="AJ316" s="41">
        <f t="shared" si="700"/>
        <v>0</v>
      </c>
      <c r="AK316" s="31">
        <v>0</v>
      </c>
      <c r="AL316" s="31">
        <v>0</v>
      </c>
      <c r="AM316" s="31">
        <v>0</v>
      </c>
      <c r="AN316" s="41">
        <f t="shared" si="704"/>
        <v>0</v>
      </c>
      <c r="AO316" s="31">
        <v>0</v>
      </c>
      <c r="AP316" s="31">
        <v>0</v>
      </c>
      <c r="AQ316" s="31">
        <v>0</v>
      </c>
      <c r="AR316" s="41">
        <f t="shared" si="705"/>
        <v>0</v>
      </c>
      <c r="AS316" s="31">
        <v>0</v>
      </c>
      <c r="AT316" s="31">
        <v>0</v>
      </c>
      <c r="AU316" s="31">
        <v>0</v>
      </c>
      <c r="AV316" s="41">
        <f t="shared" si="709"/>
        <v>0</v>
      </c>
      <c r="AW316" s="31">
        <v>0</v>
      </c>
      <c r="AX316" s="31">
        <v>0</v>
      </c>
      <c r="AY316" s="31">
        <v>0</v>
      </c>
      <c r="AZ316" s="41">
        <f t="shared" si="710"/>
        <v>0</v>
      </c>
      <c r="BA316" s="31">
        <v>0</v>
      </c>
      <c r="BB316" s="31">
        <v>0</v>
      </c>
      <c r="BC316" s="31">
        <v>0</v>
      </c>
      <c r="BD316" s="41">
        <f t="shared" si="714"/>
        <v>0</v>
      </c>
    </row>
    <row r="317" spans="1:56" ht="17.25" customHeight="1" x14ac:dyDescent="0.2">
      <c r="A317" s="6" t="s">
        <v>97</v>
      </c>
      <c r="B317" s="28"/>
      <c r="C317" s="29">
        <v>6</v>
      </c>
      <c r="D317" s="30" t="s">
        <v>17</v>
      </c>
      <c r="E317" s="31">
        <v>0</v>
      </c>
      <c r="F317" s="31">
        <v>0</v>
      </c>
      <c r="G317" s="31">
        <v>0</v>
      </c>
      <c r="H317" s="102">
        <f t="shared" si="555"/>
        <v>0</v>
      </c>
      <c r="I317" s="31">
        <v>0</v>
      </c>
      <c r="J317" s="31">
        <v>0</v>
      </c>
      <c r="K317" s="31">
        <v>0</v>
      </c>
      <c r="L317" s="31">
        <f t="shared" si="562"/>
        <v>0</v>
      </c>
      <c r="M317" s="31">
        <v>0</v>
      </c>
      <c r="N317" s="31">
        <v>0</v>
      </c>
      <c r="O317" s="31">
        <v>0</v>
      </c>
      <c r="P317" s="31">
        <f t="shared" si="563"/>
        <v>0</v>
      </c>
      <c r="Q317" s="31">
        <v>0</v>
      </c>
      <c r="R317" s="31">
        <v>0</v>
      </c>
      <c r="S317" s="31">
        <v>0</v>
      </c>
      <c r="T317" s="31">
        <f t="shared" si="645"/>
        <v>0</v>
      </c>
      <c r="U317" s="31">
        <v>0</v>
      </c>
      <c r="V317" s="31">
        <v>0</v>
      </c>
      <c r="W317" s="31">
        <v>0</v>
      </c>
      <c r="X317" s="102">
        <f t="shared" si="649"/>
        <v>0</v>
      </c>
      <c r="Y317" s="31">
        <v>0</v>
      </c>
      <c r="Z317" s="31">
        <v>0</v>
      </c>
      <c r="AA317" s="31">
        <v>0</v>
      </c>
      <c r="AB317" s="31">
        <f t="shared" si="650"/>
        <v>0</v>
      </c>
      <c r="AC317" s="31">
        <v>0</v>
      </c>
      <c r="AD317" s="31">
        <v>0</v>
      </c>
      <c r="AE317" s="31">
        <v>0</v>
      </c>
      <c r="AF317" s="102">
        <f t="shared" si="654"/>
        <v>0</v>
      </c>
      <c r="AG317" s="31">
        <v>0</v>
      </c>
      <c r="AH317" s="31">
        <v>0</v>
      </c>
      <c r="AI317" s="31">
        <v>0</v>
      </c>
      <c r="AJ317" s="31">
        <f t="shared" si="700"/>
        <v>0</v>
      </c>
      <c r="AK317" s="31">
        <v>0</v>
      </c>
      <c r="AL317" s="31">
        <v>0</v>
      </c>
      <c r="AM317" s="31">
        <v>0</v>
      </c>
      <c r="AN317" s="102">
        <f t="shared" si="704"/>
        <v>0</v>
      </c>
      <c r="AO317" s="31">
        <v>0</v>
      </c>
      <c r="AP317" s="31">
        <v>0</v>
      </c>
      <c r="AQ317" s="31">
        <v>0</v>
      </c>
      <c r="AR317" s="31">
        <f t="shared" si="705"/>
        <v>0</v>
      </c>
      <c r="AS317" s="31">
        <v>0</v>
      </c>
      <c r="AT317" s="31">
        <v>0</v>
      </c>
      <c r="AU317" s="31">
        <v>0</v>
      </c>
      <c r="AV317" s="102">
        <f t="shared" si="709"/>
        <v>0</v>
      </c>
      <c r="AW317" s="31">
        <v>0</v>
      </c>
      <c r="AX317" s="31">
        <v>0</v>
      </c>
      <c r="AY317" s="31">
        <v>0</v>
      </c>
      <c r="AZ317" s="31">
        <f t="shared" si="710"/>
        <v>0</v>
      </c>
      <c r="BA317" s="31">
        <v>0</v>
      </c>
      <c r="BB317" s="31">
        <v>0</v>
      </c>
      <c r="BC317" s="31">
        <v>0</v>
      </c>
      <c r="BD317" s="102">
        <f t="shared" si="714"/>
        <v>0</v>
      </c>
    </row>
    <row r="318" spans="1:56" ht="17.25" customHeight="1" x14ac:dyDescent="0.2">
      <c r="A318" s="6" t="s">
        <v>98</v>
      </c>
      <c r="B318" s="34"/>
      <c r="C318" s="39">
        <v>7</v>
      </c>
      <c r="D318" s="40" t="s">
        <v>19</v>
      </c>
      <c r="E318" s="37">
        <v>0</v>
      </c>
      <c r="F318" s="37">
        <v>0</v>
      </c>
      <c r="G318" s="37">
        <v>0</v>
      </c>
      <c r="H318" s="41">
        <f t="shared" si="555"/>
        <v>0</v>
      </c>
      <c r="I318" s="37">
        <v>0</v>
      </c>
      <c r="J318" s="37">
        <v>0</v>
      </c>
      <c r="K318" s="37">
        <v>0</v>
      </c>
      <c r="L318" s="37">
        <f t="shared" si="562"/>
        <v>0</v>
      </c>
      <c r="M318" s="37">
        <v>0</v>
      </c>
      <c r="N318" s="37">
        <v>0</v>
      </c>
      <c r="O318" s="37">
        <v>0</v>
      </c>
      <c r="P318" s="37">
        <f t="shared" si="563"/>
        <v>0</v>
      </c>
      <c r="Q318" s="37">
        <v>0</v>
      </c>
      <c r="R318" s="37">
        <v>0</v>
      </c>
      <c r="S318" s="37">
        <v>0</v>
      </c>
      <c r="T318" s="37">
        <f t="shared" si="645"/>
        <v>0</v>
      </c>
      <c r="U318" s="37">
        <v>0</v>
      </c>
      <c r="V318" s="37">
        <v>0</v>
      </c>
      <c r="W318" s="37">
        <v>0</v>
      </c>
      <c r="X318" s="41">
        <f t="shared" si="649"/>
        <v>0</v>
      </c>
      <c r="Y318" s="37">
        <v>0</v>
      </c>
      <c r="Z318" s="37">
        <v>0</v>
      </c>
      <c r="AA318" s="37">
        <v>0</v>
      </c>
      <c r="AB318" s="37">
        <f t="shared" si="650"/>
        <v>0</v>
      </c>
      <c r="AC318" s="37">
        <v>0</v>
      </c>
      <c r="AD318" s="37">
        <v>0</v>
      </c>
      <c r="AE318" s="37">
        <v>0</v>
      </c>
      <c r="AF318" s="41">
        <f t="shared" si="654"/>
        <v>0</v>
      </c>
      <c r="AG318" s="37">
        <v>0</v>
      </c>
      <c r="AH318" s="37">
        <v>0</v>
      </c>
      <c r="AI318" s="37">
        <v>0</v>
      </c>
      <c r="AJ318" s="37">
        <f t="shared" si="700"/>
        <v>0</v>
      </c>
      <c r="AK318" s="37">
        <v>0</v>
      </c>
      <c r="AL318" s="37">
        <v>0</v>
      </c>
      <c r="AM318" s="37">
        <v>0</v>
      </c>
      <c r="AN318" s="41">
        <f t="shared" si="704"/>
        <v>0</v>
      </c>
      <c r="AO318" s="37">
        <v>0</v>
      </c>
      <c r="AP318" s="37">
        <v>0</v>
      </c>
      <c r="AQ318" s="37">
        <v>0</v>
      </c>
      <c r="AR318" s="37">
        <f t="shared" si="705"/>
        <v>0</v>
      </c>
      <c r="AS318" s="37">
        <v>0</v>
      </c>
      <c r="AT318" s="37">
        <v>0</v>
      </c>
      <c r="AU318" s="37">
        <v>0</v>
      </c>
      <c r="AV318" s="41">
        <f t="shared" si="709"/>
        <v>0</v>
      </c>
      <c r="AW318" s="37">
        <v>0</v>
      </c>
      <c r="AX318" s="37">
        <v>0</v>
      </c>
      <c r="AY318" s="37">
        <v>0</v>
      </c>
      <c r="AZ318" s="37">
        <f t="shared" si="710"/>
        <v>0</v>
      </c>
      <c r="BA318" s="37">
        <v>0</v>
      </c>
      <c r="BB318" s="37">
        <v>0</v>
      </c>
      <c r="BC318" s="37">
        <v>0</v>
      </c>
      <c r="BD318" s="41">
        <f t="shared" si="714"/>
        <v>0</v>
      </c>
    </row>
    <row r="319" spans="1:56" ht="17.25" customHeight="1" x14ac:dyDescent="0.2">
      <c r="A319" s="6" t="s">
        <v>99</v>
      </c>
      <c r="B319" s="34"/>
      <c r="C319" s="39">
        <v>8</v>
      </c>
      <c r="D319" s="40" t="s">
        <v>20</v>
      </c>
      <c r="E319" s="31">
        <v>0</v>
      </c>
      <c r="F319" s="31">
        <v>0</v>
      </c>
      <c r="G319" s="31">
        <v>0</v>
      </c>
      <c r="H319" s="41">
        <f t="shared" si="555"/>
        <v>0</v>
      </c>
      <c r="I319" s="31">
        <v>0</v>
      </c>
      <c r="J319" s="31">
        <v>0</v>
      </c>
      <c r="K319" s="31">
        <v>0</v>
      </c>
      <c r="L319" s="37">
        <f t="shared" si="562"/>
        <v>0</v>
      </c>
      <c r="M319" s="31">
        <f>+I319+E319</f>
        <v>0</v>
      </c>
      <c r="N319" s="31">
        <f>+J319+F319</f>
        <v>0</v>
      </c>
      <c r="O319" s="31">
        <f>+K319+G319</f>
        <v>0</v>
      </c>
      <c r="P319" s="37">
        <f t="shared" si="563"/>
        <v>0</v>
      </c>
      <c r="Q319" s="31">
        <v>0</v>
      </c>
      <c r="R319" s="31">
        <v>0</v>
      </c>
      <c r="S319" s="31">
        <v>0</v>
      </c>
      <c r="T319" s="37">
        <f t="shared" si="645"/>
        <v>0</v>
      </c>
      <c r="U319" s="31">
        <f>+Q319+M319</f>
        <v>0</v>
      </c>
      <c r="V319" s="31">
        <f>+R319+N319</f>
        <v>0</v>
      </c>
      <c r="W319" s="31">
        <f>+S319+O319</f>
        <v>0</v>
      </c>
      <c r="X319" s="41">
        <f t="shared" si="649"/>
        <v>0</v>
      </c>
      <c r="Y319" s="31">
        <v>0</v>
      </c>
      <c r="Z319" s="31">
        <v>0</v>
      </c>
      <c r="AA319" s="31">
        <v>0</v>
      </c>
      <c r="AB319" s="37">
        <f t="shared" si="650"/>
        <v>0</v>
      </c>
      <c r="AC319" s="31">
        <f>+Y319+U319</f>
        <v>0</v>
      </c>
      <c r="AD319" s="31">
        <f>+Z319+V319</f>
        <v>0</v>
      </c>
      <c r="AE319" s="31">
        <f>+AA319+W319</f>
        <v>0</v>
      </c>
      <c r="AF319" s="41">
        <f t="shared" si="654"/>
        <v>0</v>
      </c>
      <c r="AG319" s="31">
        <v>0</v>
      </c>
      <c r="AH319" s="31">
        <v>0</v>
      </c>
      <c r="AI319" s="31">
        <v>0</v>
      </c>
      <c r="AJ319" s="37">
        <f t="shared" si="700"/>
        <v>0</v>
      </c>
      <c r="AK319" s="31">
        <f>+AG319+AC319</f>
        <v>0</v>
      </c>
      <c r="AL319" s="31">
        <f>+AH319+AD319</f>
        <v>0</v>
      </c>
      <c r="AM319" s="31">
        <f>+AI319+AE319</f>
        <v>0</v>
      </c>
      <c r="AN319" s="41">
        <f t="shared" si="704"/>
        <v>0</v>
      </c>
      <c r="AO319" s="31">
        <v>0</v>
      </c>
      <c r="AP319" s="31">
        <v>0</v>
      </c>
      <c r="AQ319" s="31">
        <v>0</v>
      </c>
      <c r="AR319" s="37">
        <f t="shared" si="705"/>
        <v>0</v>
      </c>
      <c r="AS319" s="31">
        <f>+AO319+AK319</f>
        <v>0</v>
      </c>
      <c r="AT319" s="31">
        <f>+AP319+AL319</f>
        <v>0</v>
      </c>
      <c r="AU319" s="31">
        <f>+AQ319+AM319</f>
        <v>0</v>
      </c>
      <c r="AV319" s="41">
        <f t="shared" si="709"/>
        <v>0</v>
      </c>
      <c r="AW319" s="31">
        <v>0</v>
      </c>
      <c r="AX319" s="31">
        <v>0</v>
      </c>
      <c r="AY319" s="31">
        <v>0</v>
      </c>
      <c r="AZ319" s="37">
        <f t="shared" si="710"/>
        <v>0</v>
      </c>
      <c r="BA319" s="31">
        <f>+AW319+AS319</f>
        <v>0</v>
      </c>
      <c r="BB319" s="31">
        <f>+AX319+AT319</f>
        <v>0</v>
      </c>
      <c r="BC319" s="31">
        <f>+AY319+AU319</f>
        <v>0</v>
      </c>
      <c r="BD319" s="41">
        <f t="shared" si="714"/>
        <v>0</v>
      </c>
    </row>
    <row r="320" spans="1:56" ht="17.25" customHeight="1" x14ac:dyDescent="0.2">
      <c r="A320" s="6" t="s">
        <v>47</v>
      </c>
      <c r="B320" s="94">
        <v>86</v>
      </c>
      <c r="C320" s="95" t="s">
        <v>53</v>
      </c>
      <c r="D320" s="65"/>
      <c r="E320" s="66">
        <v>0</v>
      </c>
      <c r="F320" s="66">
        <v>0</v>
      </c>
      <c r="G320" s="66">
        <v>0</v>
      </c>
      <c r="H320" s="111">
        <f t="shared" si="555"/>
        <v>0</v>
      </c>
      <c r="I320" s="66">
        <v>0</v>
      </c>
      <c r="J320" s="66">
        <v>0</v>
      </c>
      <c r="K320" s="66">
        <v>0</v>
      </c>
      <c r="L320" s="66">
        <f t="shared" si="562"/>
        <v>0</v>
      </c>
      <c r="M320" s="66">
        <v>0</v>
      </c>
      <c r="N320" s="66">
        <v>0</v>
      </c>
      <c r="O320" s="66">
        <v>0</v>
      </c>
      <c r="P320" s="67">
        <f t="shared" si="563"/>
        <v>0</v>
      </c>
      <c r="Q320" s="66">
        <v>0</v>
      </c>
      <c r="R320" s="66">
        <v>0</v>
      </c>
      <c r="S320" s="66">
        <v>0</v>
      </c>
      <c r="T320" s="66">
        <f t="shared" si="645"/>
        <v>0</v>
      </c>
      <c r="U320" s="66">
        <v>0</v>
      </c>
      <c r="V320" s="66">
        <v>0</v>
      </c>
      <c r="W320" s="66">
        <v>0</v>
      </c>
      <c r="X320" s="112">
        <f t="shared" si="649"/>
        <v>0</v>
      </c>
      <c r="Y320" s="66">
        <v>0</v>
      </c>
      <c r="Z320" s="66">
        <v>0</v>
      </c>
      <c r="AA320" s="66">
        <v>0</v>
      </c>
      <c r="AB320" s="66">
        <f t="shared" si="650"/>
        <v>0</v>
      </c>
      <c r="AC320" s="66">
        <v>0</v>
      </c>
      <c r="AD320" s="66">
        <v>0</v>
      </c>
      <c r="AE320" s="66">
        <v>0</v>
      </c>
      <c r="AF320" s="112">
        <f t="shared" si="654"/>
        <v>0</v>
      </c>
      <c r="AG320" s="66">
        <v>0</v>
      </c>
      <c r="AH320" s="66">
        <v>0</v>
      </c>
      <c r="AI320" s="66">
        <v>0</v>
      </c>
      <c r="AJ320" s="66">
        <f t="shared" si="700"/>
        <v>0</v>
      </c>
      <c r="AK320" s="66">
        <v>0</v>
      </c>
      <c r="AL320" s="66">
        <v>0</v>
      </c>
      <c r="AM320" s="66">
        <v>0</v>
      </c>
      <c r="AN320" s="112">
        <f t="shared" si="704"/>
        <v>0</v>
      </c>
      <c r="AO320" s="66">
        <v>0</v>
      </c>
      <c r="AP320" s="66">
        <v>0</v>
      </c>
      <c r="AQ320" s="66">
        <v>0</v>
      </c>
      <c r="AR320" s="66">
        <f t="shared" si="705"/>
        <v>0</v>
      </c>
      <c r="AS320" s="66">
        <v>0</v>
      </c>
      <c r="AT320" s="66">
        <v>0</v>
      </c>
      <c r="AU320" s="66">
        <v>0</v>
      </c>
      <c r="AV320" s="112">
        <f t="shared" si="709"/>
        <v>0</v>
      </c>
      <c r="AW320" s="66">
        <v>0</v>
      </c>
      <c r="AX320" s="66">
        <v>0</v>
      </c>
      <c r="AY320" s="66">
        <v>0</v>
      </c>
      <c r="AZ320" s="66">
        <f t="shared" si="710"/>
        <v>0</v>
      </c>
      <c r="BA320" s="66">
        <v>0</v>
      </c>
      <c r="BB320" s="66">
        <v>0</v>
      </c>
      <c r="BC320" s="66">
        <v>0</v>
      </c>
      <c r="BD320" s="112">
        <f t="shared" si="714"/>
        <v>0</v>
      </c>
    </row>
    <row r="321" spans="1:56" ht="17.25" hidden="1" customHeight="1" outlineLevel="1" x14ac:dyDescent="0.2">
      <c r="A321" s="6"/>
      <c r="B321" s="96" t="s">
        <v>112</v>
      </c>
      <c r="C321" s="330" t="s">
        <v>111</v>
      </c>
      <c r="D321" s="330"/>
      <c r="E321" s="97">
        <f>SUM(E322:E330)</f>
        <v>0</v>
      </c>
      <c r="F321" s="97">
        <f>SUM(F322:F330)</f>
        <v>0</v>
      </c>
      <c r="G321" s="97">
        <f>SUM(G322:G330)</f>
        <v>0</v>
      </c>
      <c r="H321" s="249">
        <f t="shared" si="555"/>
        <v>0</v>
      </c>
      <c r="I321" s="97">
        <f>SUM(I322:I330)</f>
        <v>0</v>
      </c>
      <c r="J321" s="97">
        <f>SUM(J322:J330)</f>
        <v>0</v>
      </c>
      <c r="K321" s="97">
        <f>SUM(K322:K330)</f>
        <v>0</v>
      </c>
      <c r="L321" s="97">
        <f t="shared" si="562"/>
        <v>0</v>
      </c>
      <c r="M321" s="26">
        <f t="shared" ref="M321:O325" si="736">+I321+E321</f>
        <v>0</v>
      </c>
      <c r="N321" s="26">
        <f t="shared" si="736"/>
        <v>0</v>
      </c>
      <c r="O321" s="26">
        <f t="shared" si="736"/>
        <v>0</v>
      </c>
      <c r="P321" s="97">
        <f t="shared" si="563"/>
        <v>0</v>
      </c>
      <c r="Q321" s="97">
        <f>SUM(Q322:Q330)</f>
        <v>0</v>
      </c>
      <c r="R321" s="97">
        <f>SUM(R322:R330)</f>
        <v>0</v>
      </c>
      <c r="S321" s="97">
        <f>SUM(S322:S330)</f>
        <v>0</v>
      </c>
      <c r="T321" s="97">
        <f t="shared" si="645"/>
        <v>0</v>
      </c>
      <c r="U321" s="26">
        <f t="shared" ref="U321:U325" si="737">+Q321+M321</f>
        <v>0</v>
      </c>
      <c r="V321" s="26">
        <f t="shared" ref="V321:V325" si="738">+R321+N321</f>
        <v>0</v>
      </c>
      <c r="W321" s="26">
        <f t="shared" ref="W321:W325" si="739">+S321+O321</f>
        <v>0</v>
      </c>
      <c r="X321" s="249">
        <f t="shared" si="649"/>
        <v>0</v>
      </c>
      <c r="Y321" s="97">
        <f>SUM(Y322:Y330)</f>
        <v>0</v>
      </c>
      <c r="Z321" s="97">
        <f>SUM(Z322:Z330)</f>
        <v>0</v>
      </c>
      <c r="AA321" s="97">
        <f>SUM(AA322:AA330)</f>
        <v>0</v>
      </c>
      <c r="AB321" s="97">
        <f t="shared" si="650"/>
        <v>0</v>
      </c>
      <c r="AC321" s="26">
        <f t="shared" ref="AC321:AC325" si="740">+Y321+U321</f>
        <v>0</v>
      </c>
      <c r="AD321" s="26">
        <f t="shared" ref="AD321:AD325" si="741">+Z321+V321</f>
        <v>0</v>
      </c>
      <c r="AE321" s="26">
        <f t="shared" ref="AE321:AE325" si="742">+AA321+W321</f>
        <v>0</v>
      </c>
      <c r="AF321" s="249">
        <f t="shared" si="654"/>
        <v>0</v>
      </c>
      <c r="AG321" s="97">
        <f>SUM(AG322:AG330)</f>
        <v>0</v>
      </c>
      <c r="AH321" s="97">
        <f>SUM(AH322:AH330)</f>
        <v>0</v>
      </c>
      <c r="AI321" s="97">
        <f>SUM(AI322:AI330)</f>
        <v>0</v>
      </c>
      <c r="AJ321" s="97">
        <f t="shared" si="700"/>
        <v>0</v>
      </c>
      <c r="AK321" s="26">
        <f t="shared" ref="AK321:AK325" si="743">+AG321+AC321</f>
        <v>0</v>
      </c>
      <c r="AL321" s="26">
        <f t="shared" ref="AL321:AL325" si="744">+AH321+AD321</f>
        <v>0</v>
      </c>
      <c r="AM321" s="26">
        <f t="shared" ref="AM321:AM325" si="745">+AI321+AE321</f>
        <v>0</v>
      </c>
      <c r="AN321" s="249">
        <f t="shared" si="704"/>
        <v>0</v>
      </c>
      <c r="AO321" s="97">
        <f>SUM(AO322:AO330)</f>
        <v>0</v>
      </c>
      <c r="AP321" s="97">
        <f>SUM(AP322:AP330)</f>
        <v>0</v>
      </c>
      <c r="AQ321" s="97">
        <f>SUM(AQ322:AQ330)</f>
        <v>0</v>
      </c>
      <c r="AR321" s="97">
        <f t="shared" si="705"/>
        <v>0</v>
      </c>
      <c r="AS321" s="26">
        <f t="shared" ref="AS321:AS325" si="746">+AO321+AK321</f>
        <v>0</v>
      </c>
      <c r="AT321" s="26">
        <f t="shared" ref="AT321:AT325" si="747">+AP321+AL321</f>
        <v>0</v>
      </c>
      <c r="AU321" s="26">
        <f t="shared" ref="AU321:AU325" si="748">+AQ321+AM321</f>
        <v>0</v>
      </c>
      <c r="AV321" s="249">
        <f t="shared" si="709"/>
        <v>0</v>
      </c>
      <c r="AW321" s="97">
        <f>SUM(AW322:AW330)</f>
        <v>0</v>
      </c>
      <c r="AX321" s="97">
        <f>SUM(AX322:AX330)</f>
        <v>0</v>
      </c>
      <c r="AY321" s="97">
        <f>SUM(AY322:AY330)</f>
        <v>0</v>
      </c>
      <c r="AZ321" s="97">
        <f t="shared" si="710"/>
        <v>0</v>
      </c>
      <c r="BA321" s="26">
        <f t="shared" ref="BA321:BA325" si="749">+AW321+AS321</f>
        <v>0</v>
      </c>
      <c r="BB321" s="26">
        <f t="shared" ref="BB321:BB325" si="750">+AX321+AT321</f>
        <v>0</v>
      </c>
      <c r="BC321" s="26">
        <f t="shared" ref="BC321:BC325" si="751">+AY321+AU321</f>
        <v>0</v>
      </c>
      <c r="BD321" s="249">
        <f t="shared" si="714"/>
        <v>0</v>
      </c>
    </row>
    <row r="322" spans="1:56" ht="17.25" hidden="1" customHeight="1" outlineLevel="1" x14ac:dyDescent="0.2">
      <c r="A322" s="6"/>
      <c r="B322" s="28"/>
      <c r="C322" s="59">
        <v>1</v>
      </c>
      <c r="D322" s="60" t="s">
        <v>11</v>
      </c>
      <c r="E322" s="31">
        <v>0</v>
      </c>
      <c r="F322" s="31">
        <v>0</v>
      </c>
      <c r="G322" s="31">
        <v>0</v>
      </c>
      <c r="H322" s="135">
        <f t="shared" si="555"/>
        <v>0</v>
      </c>
      <c r="I322" s="31"/>
      <c r="J322" s="31"/>
      <c r="K322" s="31"/>
      <c r="L322" s="31">
        <f t="shared" si="562"/>
        <v>0</v>
      </c>
      <c r="M322" s="31">
        <f t="shared" si="736"/>
        <v>0</v>
      </c>
      <c r="N322" s="31">
        <f t="shared" si="736"/>
        <v>0</v>
      </c>
      <c r="O322" s="31">
        <f t="shared" si="736"/>
        <v>0</v>
      </c>
      <c r="P322" s="32">
        <f t="shared" si="563"/>
        <v>0</v>
      </c>
      <c r="Q322" s="31"/>
      <c r="R322" s="31"/>
      <c r="S322" s="31"/>
      <c r="T322" s="31">
        <f t="shared" si="645"/>
        <v>0</v>
      </c>
      <c r="U322" s="31">
        <f t="shared" si="737"/>
        <v>0</v>
      </c>
      <c r="V322" s="31">
        <f t="shared" si="738"/>
        <v>0</v>
      </c>
      <c r="W322" s="31">
        <f t="shared" si="739"/>
        <v>0</v>
      </c>
      <c r="X322" s="103">
        <f t="shared" si="649"/>
        <v>0</v>
      </c>
      <c r="Y322" s="31"/>
      <c r="Z322" s="31"/>
      <c r="AA322" s="31"/>
      <c r="AB322" s="31">
        <f t="shared" si="650"/>
        <v>0</v>
      </c>
      <c r="AC322" s="31">
        <f t="shared" si="740"/>
        <v>0</v>
      </c>
      <c r="AD322" s="31">
        <f t="shared" si="741"/>
        <v>0</v>
      </c>
      <c r="AE322" s="31">
        <f t="shared" si="742"/>
        <v>0</v>
      </c>
      <c r="AF322" s="103">
        <f t="shared" si="654"/>
        <v>0</v>
      </c>
      <c r="AG322" s="31"/>
      <c r="AH322" s="31"/>
      <c r="AI322" s="31"/>
      <c r="AJ322" s="31">
        <f t="shared" si="700"/>
        <v>0</v>
      </c>
      <c r="AK322" s="31">
        <f t="shared" si="743"/>
        <v>0</v>
      </c>
      <c r="AL322" s="31">
        <f t="shared" si="744"/>
        <v>0</v>
      </c>
      <c r="AM322" s="31">
        <f t="shared" si="745"/>
        <v>0</v>
      </c>
      <c r="AN322" s="103">
        <f t="shared" si="704"/>
        <v>0</v>
      </c>
      <c r="AO322" s="31"/>
      <c r="AP322" s="31"/>
      <c r="AQ322" s="31"/>
      <c r="AR322" s="31">
        <f t="shared" si="705"/>
        <v>0</v>
      </c>
      <c r="AS322" s="31">
        <f t="shared" si="746"/>
        <v>0</v>
      </c>
      <c r="AT322" s="31">
        <f t="shared" si="747"/>
        <v>0</v>
      </c>
      <c r="AU322" s="31">
        <f t="shared" si="748"/>
        <v>0</v>
      </c>
      <c r="AV322" s="103">
        <f t="shared" si="709"/>
        <v>0</v>
      </c>
      <c r="AW322" s="31"/>
      <c r="AX322" s="31"/>
      <c r="AY322" s="31"/>
      <c r="AZ322" s="31">
        <f t="shared" si="710"/>
        <v>0</v>
      </c>
      <c r="BA322" s="31">
        <f t="shared" si="749"/>
        <v>0</v>
      </c>
      <c r="BB322" s="31">
        <f t="shared" si="750"/>
        <v>0</v>
      </c>
      <c r="BC322" s="31">
        <f t="shared" si="751"/>
        <v>0</v>
      </c>
      <c r="BD322" s="103">
        <f t="shared" si="714"/>
        <v>0</v>
      </c>
    </row>
    <row r="323" spans="1:56" ht="17.25" hidden="1" customHeight="1" outlineLevel="1" x14ac:dyDescent="0.2">
      <c r="A323" s="6"/>
      <c r="B323" s="34"/>
      <c r="C323" s="35">
        <v>2</v>
      </c>
      <c r="D323" s="36" t="s">
        <v>12</v>
      </c>
      <c r="E323" s="31">
        <v>0</v>
      </c>
      <c r="F323" s="31">
        <v>0</v>
      </c>
      <c r="G323" s="31">
        <v>0</v>
      </c>
      <c r="H323" s="41">
        <f t="shared" si="555"/>
        <v>0</v>
      </c>
      <c r="I323" s="31"/>
      <c r="J323" s="31"/>
      <c r="K323" s="31"/>
      <c r="L323" s="37">
        <f t="shared" si="562"/>
        <v>0</v>
      </c>
      <c r="M323" s="31">
        <f t="shared" si="736"/>
        <v>0</v>
      </c>
      <c r="N323" s="31">
        <f t="shared" si="736"/>
        <v>0</v>
      </c>
      <c r="O323" s="31">
        <f t="shared" si="736"/>
        <v>0</v>
      </c>
      <c r="P323" s="38">
        <f t="shared" si="563"/>
        <v>0</v>
      </c>
      <c r="Q323" s="31"/>
      <c r="R323" s="31"/>
      <c r="S323" s="31"/>
      <c r="T323" s="37">
        <f t="shared" si="645"/>
        <v>0</v>
      </c>
      <c r="U323" s="31">
        <f t="shared" si="737"/>
        <v>0</v>
      </c>
      <c r="V323" s="31">
        <f t="shared" si="738"/>
        <v>0</v>
      </c>
      <c r="W323" s="31">
        <f t="shared" si="739"/>
        <v>0</v>
      </c>
      <c r="X323" s="42">
        <f t="shared" si="649"/>
        <v>0</v>
      </c>
      <c r="Y323" s="31"/>
      <c r="Z323" s="31"/>
      <c r="AA323" s="31"/>
      <c r="AB323" s="37">
        <f t="shared" si="650"/>
        <v>0</v>
      </c>
      <c r="AC323" s="31">
        <f t="shared" si="740"/>
        <v>0</v>
      </c>
      <c r="AD323" s="31">
        <f t="shared" si="741"/>
        <v>0</v>
      </c>
      <c r="AE323" s="31">
        <f t="shared" si="742"/>
        <v>0</v>
      </c>
      <c r="AF323" s="42">
        <f t="shared" si="654"/>
        <v>0</v>
      </c>
      <c r="AG323" s="31"/>
      <c r="AH323" s="31"/>
      <c r="AI323" s="31"/>
      <c r="AJ323" s="37">
        <f t="shared" si="700"/>
        <v>0</v>
      </c>
      <c r="AK323" s="31">
        <f t="shared" si="743"/>
        <v>0</v>
      </c>
      <c r="AL323" s="31">
        <f t="shared" si="744"/>
        <v>0</v>
      </c>
      <c r="AM323" s="31">
        <f t="shared" si="745"/>
        <v>0</v>
      </c>
      <c r="AN323" s="42">
        <f t="shared" si="704"/>
        <v>0</v>
      </c>
      <c r="AO323" s="31"/>
      <c r="AP323" s="31"/>
      <c r="AQ323" s="31"/>
      <c r="AR323" s="37">
        <f t="shared" si="705"/>
        <v>0</v>
      </c>
      <c r="AS323" s="31">
        <f t="shared" si="746"/>
        <v>0</v>
      </c>
      <c r="AT323" s="31">
        <f t="shared" si="747"/>
        <v>0</v>
      </c>
      <c r="AU323" s="31">
        <f t="shared" si="748"/>
        <v>0</v>
      </c>
      <c r="AV323" s="42">
        <f t="shared" si="709"/>
        <v>0</v>
      </c>
      <c r="AW323" s="31"/>
      <c r="AX323" s="31"/>
      <c r="AY323" s="31"/>
      <c r="AZ323" s="37">
        <f t="shared" si="710"/>
        <v>0</v>
      </c>
      <c r="BA323" s="31">
        <f t="shared" si="749"/>
        <v>0</v>
      </c>
      <c r="BB323" s="31">
        <f t="shared" si="750"/>
        <v>0</v>
      </c>
      <c r="BC323" s="31">
        <f t="shared" si="751"/>
        <v>0</v>
      </c>
      <c r="BD323" s="42">
        <f t="shared" si="714"/>
        <v>0</v>
      </c>
    </row>
    <row r="324" spans="1:56" ht="17.25" hidden="1" customHeight="1" outlineLevel="1" x14ac:dyDescent="0.2">
      <c r="A324" s="6"/>
      <c r="B324" s="34"/>
      <c r="C324" s="39">
        <v>3</v>
      </c>
      <c r="D324" s="40" t="s">
        <v>13</v>
      </c>
      <c r="E324" s="31">
        <v>0</v>
      </c>
      <c r="F324" s="31">
        <v>0</v>
      </c>
      <c r="G324" s="31">
        <v>0</v>
      </c>
      <c r="H324" s="41">
        <f t="shared" si="555"/>
        <v>0</v>
      </c>
      <c r="I324" s="31"/>
      <c r="J324" s="31"/>
      <c r="K324" s="31"/>
      <c r="L324" s="37">
        <f t="shared" si="562"/>
        <v>0</v>
      </c>
      <c r="M324" s="31">
        <f t="shared" si="736"/>
        <v>0</v>
      </c>
      <c r="N324" s="31">
        <f t="shared" si="736"/>
        <v>0</v>
      </c>
      <c r="O324" s="31">
        <f t="shared" si="736"/>
        <v>0</v>
      </c>
      <c r="P324" s="38">
        <f t="shared" si="563"/>
        <v>0</v>
      </c>
      <c r="Q324" s="31"/>
      <c r="R324" s="31"/>
      <c r="S324" s="31"/>
      <c r="T324" s="37">
        <f t="shared" si="645"/>
        <v>0</v>
      </c>
      <c r="U324" s="31">
        <f t="shared" si="737"/>
        <v>0</v>
      </c>
      <c r="V324" s="31">
        <f t="shared" si="738"/>
        <v>0</v>
      </c>
      <c r="W324" s="31">
        <f t="shared" si="739"/>
        <v>0</v>
      </c>
      <c r="X324" s="42">
        <f t="shared" si="649"/>
        <v>0</v>
      </c>
      <c r="Y324" s="31"/>
      <c r="Z324" s="31"/>
      <c r="AA324" s="31"/>
      <c r="AB324" s="37">
        <f t="shared" si="650"/>
        <v>0</v>
      </c>
      <c r="AC324" s="31">
        <f t="shared" si="740"/>
        <v>0</v>
      </c>
      <c r="AD324" s="31">
        <f t="shared" si="741"/>
        <v>0</v>
      </c>
      <c r="AE324" s="31">
        <f t="shared" si="742"/>
        <v>0</v>
      </c>
      <c r="AF324" s="42">
        <f t="shared" si="654"/>
        <v>0</v>
      </c>
      <c r="AG324" s="31"/>
      <c r="AH324" s="31"/>
      <c r="AI324" s="31"/>
      <c r="AJ324" s="37">
        <f t="shared" si="700"/>
        <v>0</v>
      </c>
      <c r="AK324" s="31">
        <f t="shared" si="743"/>
        <v>0</v>
      </c>
      <c r="AL324" s="31">
        <f t="shared" si="744"/>
        <v>0</v>
      </c>
      <c r="AM324" s="31">
        <f t="shared" si="745"/>
        <v>0</v>
      </c>
      <c r="AN324" s="42">
        <f t="shared" si="704"/>
        <v>0</v>
      </c>
      <c r="AO324" s="31"/>
      <c r="AP324" s="31"/>
      <c r="AQ324" s="31"/>
      <c r="AR324" s="37">
        <f t="shared" si="705"/>
        <v>0</v>
      </c>
      <c r="AS324" s="31">
        <f t="shared" si="746"/>
        <v>0</v>
      </c>
      <c r="AT324" s="31">
        <f t="shared" si="747"/>
        <v>0</v>
      </c>
      <c r="AU324" s="31">
        <f t="shared" si="748"/>
        <v>0</v>
      </c>
      <c r="AV324" s="42">
        <f t="shared" si="709"/>
        <v>0</v>
      </c>
      <c r="AW324" s="31"/>
      <c r="AX324" s="31"/>
      <c r="AY324" s="31"/>
      <c r="AZ324" s="37">
        <f t="shared" si="710"/>
        <v>0</v>
      </c>
      <c r="BA324" s="31">
        <f t="shared" si="749"/>
        <v>0</v>
      </c>
      <c r="BB324" s="31">
        <f t="shared" si="750"/>
        <v>0</v>
      </c>
      <c r="BC324" s="31">
        <f t="shared" si="751"/>
        <v>0</v>
      </c>
      <c r="BD324" s="42">
        <f t="shared" si="714"/>
        <v>0</v>
      </c>
    </row>
    <row r="325" spans="1:56" ht="17.25" hidden="1" customHeight="1" outlineLevel="1" x14ac:dyDescent="0.2">
      <c r="A325" s="6"/>
      <c r="B325" s="34"/>
      <c r="C325" s="39">
        <v>4</v>
      </c>
      <c r="D325" s="40" t="s">
        <v>14</v>
      </c>
      <c r="E325" s="31">
        <v>0</v>
      </c>
      <c r="F325" s="31">
        <v>0</v>
      </c>
      <c r="G325" s="31">
        <v>0</v>
      </c>
      <c r="H325" s="41">
        <f t="shared" si="555"/>
        <v>0</v>
      </c>
      <c r="I325" s="31"/>
      <c r="J325" s="31"/>
      <c r="K325" s="31"/>
      <c r="L325" s="37">
        <f t="shared" si="562"/>
        <v>0</v>
      </c>
      <c r="M325" s="31">
        <f t="shared" si="736"/>
        <v>0</v>
      </c>
      <c r="N325" s="31">
        <f t="shared" si="736"/>
        <v>0</v>
      </c>
      <c r="O325" s="31">
        <f t="shared" si="736"/>
        <v>0</v>
      </c>
      <c r="P325" s="38">
        <f t="shared" si="563"/>
        <v>0</v>
      </c>
      <c r="Q325" s="31"/>
      <c r="R325" s="31"/>
      <c r="S325" s="31"/>
      <c r="T325" s="37">
        <f t="shared" si="645"/>
        <v>0</v>
      </c>
      <c r="U325" s="31">
        <f t="shared" si="737"/>
        <v>0</v>
      </c>
      <c r="V325" s="31">
        <f t="shared" si="738"/>
        <v>0</v>
      </c>
      <c r="W325" s="31">
        <f t="shared" si="739"/>
        <v>0</v>
      </c>
      <c r="X325" s="42">
        <f t="shared" si="649"/>
        <v>0</v>
      </c>
      <c r="Y325" s="31"/>
      <c r="Z325" s="31"/>
      <c r="AA325" s="31"/>
      <c r="AB325" s="37">
        <f t="shared" si="650"/>
        <v>0</v>
      </c>
      <c r="AC325" s="31">
        <f t="shared" si="740"/>
        <v>0</v>
      </c>
      <c r="AD325" s="31">
        <f t="shared" si="741"/>
        <v>0</v>
      </c>
      <c r="AE325" s="31">
        <f t="shared" si="742"/>
        <v>0</v>
      </c>
      <c r="AF325" s="42">
        <f t="shared" si="654"/>
        <v>0</v>
      </c>
      <c r="AG325" s="31"/>
      <c r="AH325" s="31"/>
      <c r="AI325" s="31"/>
      <c r="AJ325" s="37">
        <f t="shared" si="700"/>
        <v>0</v>
      </c>
      <c r="AK325" s="31">
        <f t="shared" si="743"/>
        <v>0</v>
      </c>
      <c r="AL325" s="31">
        <f t="shared" si="744"/>
        <v>0</v>
      </c>
      <c r="AM325" s="31">
        <f t="shared" si="745"/>
        <v>0</v>
      </c>
      <c r="AN325" s="42">
        <f t="shared" si="704"/>
        <v>0</v>
      </c>
      <c r="AO325" s="31"/>
      <c r="AP325" s="31"/>
      <c r="AQ325" s="31"/>
      <c r="AR325" s="37">
        <f t="shared" si="705"/>
        <v>0</v>
      </c>
      <c r="AS325" s="31">
        <f t="shared" si="746"/>
        <v>0</v>
      </c>
      <c r="AT325" s="31">
        <f t="shared" si="747"/>
        <v>0</v>
      </c>
      <c r="AU325" s="31">
        <f t="shared" si="748"/>
        <v>0</v>
      </c>
      <c r="AV325" s="42">
        <f t="shared" si="709"/>
        <v>0</v>
      </c>
      <c r="AW325" s="31"/>
      <c r="AX325" s="31"/>
      <c r="AY325" s="31"/>
      <c r="AZ325" s="37">
        <f t="shared" si="710"/>
        <v>0</v>
      </c>
      <c r="BA325" s="31">
        <f t="shared" si="749"/>
        <v>0</v>
      </c>
      <c r="BB325" s="31">
        <f t="shared" si="750"/>
        <v>0</v>
      </c>
      <c r="BC325" s="31">
        <f t="shared" si="751"/>
        <v>0</v>
      </c>
      <c r="BD325" s="42">
        <f t="shared" si="714"/>
        <v>0</v>
      </c>
    </row>
    <row r="326" spans="1:56" ht="17.25" hidden="1" customHeight="1" outlineLevel="1" x14ac:dyDescent="0.2">
      <c r="A326" s="6">
        <v>8</v>
      </c>
      <c r="B326" s="34"/>
      <c r="C326" s="39">
        <v>5</v>
      </c>
      <c r="D326" s="40" t="s">
        <v>15</v>
      </c>
      <c r="E326" s="31">
        <v>0</v>
      </c>
      <c r="F326" s="31">
        <v>0</v>
      </c>
      <c r="G326" s="31">
        <v>0</v>
      </c>
      <c r="H326" s="41">
        <f t="shared" si="555"/>
        <v>0</v>
      </c>
      <c r="I326" s="31">
        <v>0</v>
      </c>
      <c r="J326" s="31">
        <v>0</v>
      </c>
      <c r="K326" s="31">
        <v>0</v>
      </c>
      <c r="L326" s="41">
        <f t="shared" ref="L326" si="752">+K326+J326+I326</f>
        <v>0</v>
      </c>
      <c r="M326" s="31">
        <v>0</v>
      </c>
      <c r="N326" s="31">
        <v>0</v>
      </c>
      <c r="O326" s="31">
        <v>0</v>
      </c>
      <c r="P326" s="41">
        <f t="shared" ref="P326" si="753">+O326+N326+M326</f>
        <v>0</v>
      </c>
      <c r="Q326" s="31">
        <v>0</v>
      </c>
      <c r="R326" s="31">
        <v>0</v>
      </c>
      <c r="S326" s="31">
        <v>0</v>
      </c>
      <c r="T326" s="41">
        <f t="shared" ref="T326" si="754">+S326+R326+Q326</f>
        <v>0</v>
      </c>
      <c r="U326" s="31">
        <v>0</v>
      </c>
      <c r="V326" s="31">
        <v>0</v>
      </c>
      <c r="W326" s="31">
        <v>0</v>
      </c>
      <c r="X326" s="41">
        <f t="shared" ref="X326" si="755">+W326+V326+U326</f>
        <v>0</v>
      </c>
      <c r="Y326" s="31">
        <v>0</v>
      </c>
      <c r="Z326" s="31">
        <v>0</v>
      </c>
      <c r="AA326" s="31">
        <v>0</v>
      </c>
      <c r="AB326" s="41">
        <f t="shared" si="650"/>
        <v>0</v>
      </c>
      <c r="AC326" s="31">
        <v>0</v>
      </c>
      <c r="AD326" s="31">
        <v>0</v>
      </c>
      <c r="AE326" s="31">
        <v>0</v>
      </c>
      <c r="AF326" s="41">
        <f t="shared" si="654"/>
        <v>0</v>
      </c>
      <c r="AG326" s="31">
        <v>0</v>
      </c>
      <c r="AH326" s="31">
        <v>0</v>
      </c>
      <c r="AI326" s="31">
        <v>0</v>
      </c>
      <c r="AJ326" s="41">
        <f t="shared" si="700"/>
        <v>0</v>
      </c>
      <c r="AK326" s="31">
        <v>0</v>
      </c>
      <c r="AL326" s="31">
        <v>0</v>
      </c>
      <c r="AM326" s="31">
        <v>0</v>
      </c>
      <c r="AN326" s="41">
        <f t="shared" si="704"/>
        <v>0</v>
      </c>
      <c r="AO326" s="31">
        <v>0</v>
      </c>
      <c r="AP326" s="31">
        <v>0</v>
      </c>
      <c r="AQ326" s="31">
        <v>0</v>
      </c>
      <c r="AR326" s="41">
        <f t="shared" si="705"/>
        <v>0</v>
      </c>
      <c r="AS326" s="31">
        <v>0</v>
      </c>
      <c r="AT326" s="31">
        <v>0</v>
      </c>
      <c r="AU326" s="31">
        <v>0</v>
      </c>
      <c r="AV326" s="41">
        <f t="shared" si="709"/>
        <v>0</v>
      </c>
      <c r="AW326" s="31">
        <v>0</v>
      </c>
      <c r="AX326" s="31">
        <v>0</v>
      </c>
      <c r="AY326" s="31">
        <v>0</v>
      </c>
      <c r="AZ326" s="41">
        <f t="shared" si="710"/>
        <v>0</v>
      </c>
      <c r="BA326" s="31">
        <v>0</v>
      </c>
      <c r="BB326" s="31">
        <v>0</v>
      </c>
      <c r="BC326" s="31">
        <v>0</v>
      </c>
      <c r="BD326" s="41">
        <f t="shared" si="714"/>
        <v>0</v>
      </c>
    </row>
    <row r="327" spans="1:56" ht="17.25" hidden="1" customHeight="1" outlineLevel="1" x14ac:dyDescent="0.2">
      <c r="A327" s="6" t="s">
        <v>97</v>
      </c>
      <c r="B327" s="28"/>
      <c r="C327" s="29">
        <v>6</v>
      </c>
      <c r="D327" s="30" t="s">
        <v>17</v>
      </c>
      <c r="E327" s="31">
        <v>0</v>
      </c>
      <c r="F327" s="31">
        <v>0</v>
      </c>
      <c r="G327" s="31">
        <v>0</v>
      </c>
      <c r="H327" s="102">
        <f t="shared" si="555"/>
        <v>0</v>
      </c>
      <c r="I327" s="31">
        <v>0</v>
      </c>
      <c r="J327" s="31">
        <v>0</v>
      </c>
      <c r="K327" s="31">
        <v>0</v>
      </c>
      <c r="L327" s="31">
        <f t="shared" si="562"/>
        <v>0</v>
      </c>
      <c r="M327" s="31">
        <v>0</v>
      </c>
      <c r="N327" s="31">
        <v>0</v>
      </c>
      <c r="O327" s="31">
        <v>0</v>
      </c>
      <c r="P327" s="31">
        <f t="shared" si="563"/>
        <v>0</v>
      </c>
      <c r="Q327" s="31">
        <v>0</v>
      </c>
      <c r="R327" s="31">
        <v>0</v>
      </c>
      <c r="S327" s="31">
        <v>0</v>
      </c>
      <c r="T327" s="31">
        <f t="shared" si="645"/>
        <v>0</v>
      </c>
      <c r="U327" s="31">
        <v>0</v>
      </c>
      <c r="V327" s="31">
        <v>0</v>
      </c>
      <c r="W327" s="31">
        <v>0</v>
      </c>
      <c r="X327" s="102">
        <f t="shared" si="649"/>
        <v>0</v>
      </c>
      <c r="Y327" s="31">
        <v>0</v>
      </c>
      <c r="Z327" s="31">
        <v>0</v>
      </c>
      <c r="AA327" s="31">
        <v>0</v>
      </c>
      <c r="AB327" s="31">
        <f t="shared" si="650"/>
        <v>0</v>
      </c>
      <c r="AC327" s="31">
        <v>0</v>
      </c>
      <c r="AD327" s="31">
        <v>0</v>
      </c>
      <c r="AE327" s="31">
        <v>0</v>
      </c>
      <c r="AF327" s="102">
        <f t="shared" si="654"/>
        <v>0</v>
      </c>
      <c r="AG327" s="31">
        <v>0</v>
      </c>
      <c r="AH327" s="31">
        <v>0</v>
      </c>
      <c r="AI327" s="31">
        <v>0</v>
      </c>
      <c r="AJ327" s="31">
        <f t="shared" si="700"/>
        <v>0</v>
      </c>
      <c r="AK327" s="31">
        <v>0</v>
      </c>
      <c r="AL327" s="31">
        <v>0</v>
      </c>
      <c r="AM327" s="31">
        <v>0</v>
      </c>
      <c r="AN327" s="102">
        <f t="shared" si="704"/>
        <v>0</v>
      </c>
      <c r="AO327" s="31">
        <v>0</v>
      </c>
      <c r="AP327" s="31">
        <v>0</v>
      </c>
      <c r="AQ327" s="31">
        <v>0</v>
      </c>
      <c r="AR327" s="31">
        <f t="shared" si="705"/>
        <v>0</v>
      </c>
      <c r="AS327" s="31">
        <v>0</v>
      </c>
      <c r="AT327" s="31">
        <v>0</v>
      </c>
      <c r="AU327" s="31">
        <v>0</v>
      </c>
      <c r="AV327" s="102">
        <f t="shared" si="709"/>
        <v>0</v>
      </c>
      <c r="AW327" s="31">
        <v>0</v>
      </c>
      <c r="AX327" s="31">
        <v>0</v>
      </c>
      <c r="AY327" s="31">
        <v>0</v>
      </c>
      <c r="AZ327" s="31">
        <f t="shared" si="710"/>
        <v>0</v>
      </c>
      <c r="BA327" s="31">
        <v>0</v>
      </c>
      <c r="BB327" s="31">
        <v>0</v>
      </c>
      <c r="BC327" s="31">
        <v>0</v>
      </c>
      <c r="BD327" s="102">
        <f t="shared" si="714"/>
        <v>0</v>
      </c>
    </row>
    <row r="328" spans="1:56" ht="17.25" hidden="1" customHeight="1" outlineLevel="1" x14ac:dyDescent="0.2">
      <c r="A328" s="6" t="s">
        <v>98</v>
      </c>
      <c r="B328" s="34"/>
      <c r="C328" s="39">
        <v>7</v>
      </c>
      <c r="D328" s="40" t="s">
        <v>19</v>
      </c>
      <c r="E328" s="37">
        <v>0</v>
      </c>
      <c r="F328" s="37">
        <v>0</v>
      </c>
      <c r="G328" s="37">
        <v>0</v>
      </c>
      <c r="H328" s="41">
        <f t="shared" si="555"/>
        <v>0</v>
      </c>
      <c r="I328" s="37">
        <v>0</v>
      </c>
      <c r="J328" s="37">
        <v>0</v>
      </c>
      <c r="K328" s="37">
        <v>0</v>
      </c>
      <c r="L328" s="37">
        <f t="shared" si="562"/>
        <v>0</v>
      </c>
      <c r="M328" s="37">
        <v>0</v>
      </c>
      <c r="N328" s="37">
        <v>0</v>
      </c>
      <c r="O328" s="37">
        <v>0</v>
      </c>
      <c r="P328" s="37">
        <f t="shared" si="563"/>
        <v>0</v>
      </c>
      <c r="Q328" s="37">
        <v>0</v>
      </c>
      <c r="R328" s="37">
        <v>0</v>
      </c>
      <c r="S328" s="37">
        <v>0</v>
      </c>
      <c r="T328" s="37">
        <f t="shared" si="645"/>
        <v>0</v>
      </c>
      <c r="U328" s="37">
        <v>0</v>
      </c>
      <c r="V328" s="37">
        <v>0</v>
      </c>
      <c r="W328" s="37">
        <v>0</v>
      </c>
      <c r="X328" s="41">
        <f t="shared" si="649"/>
        <v>0</v>
      </c>
      <c r="Y328" s="37">
        <v>0</v>
      </c>
      <c r="Z328" s="37">
        <v>0</v>
      </c>
      <c r="AA328" s="37">
        <v>0</v>
      </c>
      <c r="AB328" s="37">
        <f t="shared" si="650"/>
        <v>0</v>
      </c>
      <c r="AC328" s="37">
        <v>0</v>
      </c>
      <c r="AD328" s="37">
        <v>0</v>
      </c>
      <c r="AE328" s="37">
        <v>0</v>
      </c>
      <c r="AF328" s="41">
        <f t="shared" si="654"/>
        <v>0</v>
      </c>
      <c r="AG328" s="37">
        <v>0</v>
      </c>
      <c r="AH328" s="37">
        <v>0</v>
      </c>
      <c r="AI328" s="37">
        <v>0</v>
      </c>
      <c r="AJ328" s="37">
        <f t="shared" si="700"/>
        <v>0</v>
      </c>
      <c r="AK328" s="37">
        <v>0</v>
      </c>
      <c r="AL328" s="37">
        <v>0</v>
      </c>
      <c r="AM328" s="37">
        <v>0</v>
      </c>
      <c r="AN328" s="41">
        <f t="shared" si="704"/>
        <v>0</v>
      </c>
      <c r="AO328" s="37">
        <v>0</v>
      </c>
      <c r="AP328" s="37">
        <v>0</v>
      </c>
      <c r="AQ328" s="37">
        <v>0</v>
      </c>
      <c r="AR328" s="37">
        <f t="shared" si="705"/>
        <v>0</v>
      </c>
      <c r="AS328" s="37">
        <v>0</v>
      </c>
      <c r="AT328" s="37">
        <v>0</v>
      </c>
      <c r="AU328" s="37">
        <v>0</v>
      </c>
      <c r="AV328" s="41">
        <f t="shared" si="709"/>
        <v>0</v>
      </c>
      <c r="AW328" s="37">
        <v>0</v>
      </c>
      <c r="AX328" s="37">
        <v>0</v>
      </c>
      <c r="AY328" s="37">
        <v>0</v>
      </c>
      <c r="AZ328" s="37">
        <f t="shared" si="710"/>
        <v>0</v>
      </c>
      <c r="BA328" s="37">
        <v>0</v>
      </c>
      <c r="BB328" s="37">
        <v>0</v>
      </c>
      <c r="BC328" s="37">
        <v>0</v>
      </c>
      <c r="BD328" s="41">
        <f t="shared" si="714"/>
        <v>0</v>
      </c>
    </row>
    <row r="329" spans="1:56" ht="17.25" hidden="1" customHeight="1" outlineLevel="1" x14ac:dyDescent="0.2">
      <c r="A329" s="6" t="s">
        <v>99</v>
      </c>
      <c r="B329" s="34"/>
      <c r="C329" s="39">
        <v>8</v>
      </c>
      <c r="D329" s="40" t="s">
        <v>20</v>
      </c>
      <c r="E329" s="31">
        <v>0</v>
      </c>
      <c r="F329" s="31">
        <v>0</v>
      </c>
      <c r="G329" s="31">
        <v>0</v>
      </c>
      <c r="H329" s="41">
        <f t="shared" si="555"/>
        <v>0</v>
      </c>
      <c r="I329" s="31">
        <v>0</v>
      </c>
      <c r="J329" s="31">
        <v>0</v>
      </c>
      <c r="K329" s="31">
        <v>0</v>
      </c>
      <c r="L329" s="37">
        <f t="shared" si="562"/>
        <v>0</v>
      </c>
      <c r="M329" s="31">
        <f>+I329+E329</f>
        <v>0</v>
      </c>
      <c r="N329" s="31">
        <f>+J329+F329</f>
        <v>0</v>
      </c>
      <c r="O329" s="31">
        <f>+K329+G329</f>
        <v>0</v>
      </c>
      <c r="P329" s="37">
        <f t="shared" si="563"/>
        <v>0</v>
      </c>
      <c r="Q329" s="31">
        <v>0</v>
      </c>
      <c r="R329" s="31">
        <v>0</v>
      </c>
      <c r="S329" s="31">
        <v>0</v>
      </c>
      <c r="T329" s="37">
        <f t="shared" si="645"/>
        <v>0</v>
      </c>
      <c r="U329" s="31">
        <f>+Q329+M329</f>
        <v>0</v>
      </c>
      <c r="V329" s="31">
        <f>+R329+N329</f>
        <v>0</v>
      </c>
      <c r="W329" s="31">
        <f>+S329+O329</f>
        <v>0</v>
      </c>
      <c r="X329" s="41">
        <f t="shared" si="649"/>
        <v>0</v>
      </c>
      <c r="Y329" s="31">
        <v>0</v>
      </c>
      <c r="Z329" s="31">
        <v>0</v>
      </c>
      <c r="AA329" s="31">
        <v>0</v>
      </c>
      <c r="AB329" s="37">
        <f t="shared" si="650"/>
        <v>0</v>
      </c>
      <c r="AC329" s="31">
        <f>+Y329+U329</f>
        <v>0</v>
      </c>
      <c r="AD329" s="31">
        <f>+Z329+V329</f>
        <v>0</v>
      </c>
      <c r="AE329" s="31">
        <f>+AA329+W329</f>
        <v>0</v>
      </c>
      <c r="AF329" s="41">
        <f t="shared" si="654"/>
        <v>0</v>
      </c>
      <c r="AG329" s="31">
        <v>0</v>
      </c>
      <c r="AH329" s="31">
        <v>0</v>
      </c>
      <c r="AI329" s="31">
        <v>0</v>
      </c>
      <c r="AJ329" s="37">
        <f t="shared" si="700"/>
        <v>0</v>
      </c>
      <c r="AK329" s="31">
        <f>+AG329+AC329</f>
        <v>0</v>
      </c>
      <c r="AL329" s="31">
        <f>+AH329+AD329</f>
        <v>0</v>
      </c>
      <c r="AM329" s="31">
        <f>+AI329+AE329</f>
        <v>0</v>
      </c>
      <c r="AN329" s="41">
        <f t="shared" si="704"/>
        <v>0</v>
      </c>
      <c r="AO329" s="31">
        <v>0</v>
      </c>
      <c r="AP329" s="31">
        <v>0</v>
      </c>
      <c r="AQ329" s="31">
        <v>0</v>
      </c>
      <c r="AR329" s="37">
        <f t="shared" si="705"/>
        <v>0</v>
      </c>
      <c r="AS329" s="31">
        <f>+AO329+AK329</f>
        <v>0</v>
      </c>
      <c r="AT329" s="31">
        <f>+AP329+AL329</f>
        <v>0</v>
      </c>
      <c r="AU329" s="31">
        <f>+AQ329+AM329</f>
        <v>0</v>
      </c>
      <c r="AV329" s="41">
        <f t="shared" si="709"/>
        <v>0</v>
      </c>
      <c r="AW329" s="31">
        <v>0</v>
      </c>
      <c r="AX329" s="31">
        <v>0</v>
      </c>
      <c r="AY329" s="31">
        <v>0</v>
      </c>
      <c r="AZ329" s="37">
        <f t="shared" si="710"/>
        <v>0</v>
      </c>
      <c r="BA329" s="31">
        <f>+AW329+AS329</f>
        <v>0</v>
      </c>
      <c r="BB329" s="31">
        <f>+AX329+AT329</f>
        <v>0</v>
      </c>
      <c r="BC329" s="31">
        <f>+AY329+AU329</f>
        <v>0</v>
      </c>
      <c r="BD329" s="41">
        <f t="shared" si="714"/>
        <v>0</v>
      </c>
    </row>
    <row r="330" spans="1:56" ht="17.25" hidden="1" customHeight="1" outlineLevel="1" x14ac:dyDescent="0.2">
      <c r="A330" s="6" t="s">
        <v>47</v>
      </c>
      <c r="B330" s="94">
        <v>86</v>
      </c>
      <c r="C330" s="95" t="s">
        <v>53</v>
      </c>
      <c r="D330" s="65"/>
      <c r="E330" s="66">
        <v>0</v>
      </c>
      <c r="F330" s="66">
        <v>0</v>
      </c>
      <c r="G330" s="66">
        <v>0</v>
      </c>
      <c r="H330" s="111">
        <f t="shared" si="555"/>
        <v>0</v>
      </c>
      <c r="I330" s="66">
        <v>0</v>
      </c>
      <c r="J330" s="66">
        <v>0</v>
      </c>
      <c r="K330" s="66">
        <v>0</v>
      </c>
      <c r="L330" s="66">
        <f t="shared" si="562"/>
        <v>0</v>
      </c>
      <c r="M330" s="66">
        <v>0</v>
      </c>
      <c r="N330" s="66">
        <v>0</v>
      </c>
      <c r="O330" s="66">
        <v>0</v>
      </c>
      <c r="P330" s="67">
        <f t="shared" si="563"/>
        <v>0</v>
      </c>
      <c r="Q330" s="66">
        <v>0</v>
      </c>
      <c r="R330" s="66">
        <v>0</v>
      </c>
      <c r="S330" s="66">
        <v>0</v>
      </c>
      <c r="T330" s="66">
        <f t="shared" si="645"/>
        <v>0</v>
      </c>
      <c r="U330" s="66">
        <v>0</v>
      </c>
      <c r="V330" s="66">
        <v>0</v>
      </c>
      <c r="W330" s="66">
        <v>0</v>
      </c>
      <c r="X330" s="112">
        <f t="shared" si="649"/>
        <v>0</v>
      </c>
      <c r="Y330" s="66">
        <v>0</v>
      </c>
      <c r="Z330" s="66">
        <v>0</v>
      </c>
      <c r="AA330" s="66">
        <v>0</v>
      </c>
      <c r="AB330" s="66">
        <f t="shared" si="650"/>
        <v>0</v>
      </c>
      <c r="AC330" s="66">
        <v>0</v>
      </c>
      <c r="AD330" s="66">
        <v>0</v>
      </c>
      <c r="AE330" s="66">
        <v>0</v>
      </c>
      <c r="AF330" s="112">
        <f t="shared" si="654"/>
        <v>0</v>
      </c>
      <c r="AG330" s="66">
        <v>0</v>
      </c>
      <c r="AH330" s="66">
        <v>0</v>
      </c>
      <c r="AI330" s="66">
        <v>0</v>
      </c>
      <c r="AJ330" s="66">
        <f t="shared" si="700"/>
        <v>0</v>
      </c>
      <c r="AK330" s="66">
        <v>0</v>
      </c>
      <c r="AL330" s="66">
        <v>0</v>
      </c>
      <c r="AM330" s="66">
        <v>0</v>
      </c>
      <c r="AN330" s="112">
        <f t="shared" si="704"/>
        <v>0</v>
      </c>
      <c r="AO330" s="66">
        <v>0</v>
      </c>
      <c r="AP330" s="66">
        <v>0</v>
      </c>
      <c r="AQ330" s="66">
        <v>0</v>
      </c>
      <c r="AR330" s="66">
        <f t="shared" si="705"/>
        <v>0</v>
      </c>
      <c r="AS330" s="66">
        <v>0</v>
      </c>
      <c r="AT330" s="66">
        <v>0</v>
      </c>
      <c r="AU330" s="66">
        <v>0</v>
      </c>
      <c r="AV330" s="112">
        <f t="shared" si="709"/>
        <v>0</v>
      </c>
      <c r="AW330" s="66">
        <v>0</v>
      </c>
      <c r="AX330" s="66">
        <v>0</v>
      </c>
      <c r="AY330" s="66">
        <v>0</v>
      </c>
      <c r="AZ330" s="66">
        <f t="shared" si="710"/>
        <v>0</v>
      </c>
      <c r="BA330" s="66">
        <v>0</v>
      </c>
      <c r="BB330" s="66">
        <v>0</v>
      </c>
      <c r="BC330" s="66">
        <v>0</v>
      </c>
      <c r="BD330" s="112">
        <f t="shared" si="714"/>
        <v>0</v>
      </c>
    </row>
    <row r="331" spans="1:56" ht="17.25" customHeight="1" collapsed="1" x14ac:dyDescent="0.2">
      <c r="A331" s="22"/>
      <c r="B331" s="23">
        <v>23</v>
      </c>
      <c r="C331" s="331" t="s">
        <v>61</v>
      </c>
      <c r="D331" s="331"/>
      <c r="E331" s="68">
        <f>+E332+E333</f>
        <v>2277717</v>
      </c>
      <c r="F331" s="68">
        <f>+F332+F333</f>
        <v>79441</v>
      </c>
      <c r="G331" s="68">
        <f>+G332+G333</f>
        <v>0</v>
      </c>
      <c r="H331" s="26">
        <f t="shared" ref="H331:H336" si="756">+G331+F331+E331</f>
        <v>2357158</v>
      </c>
      <c r="I331" s="68">
        <f>+I332+I333</f>
        <v>-179242</v>
      </c>
      <c r="J331" s="68">
        <f>+J332+J333</f>
        <v>0</v>
      </c>
      <c r="K331" s="68">
        <f>+K332+K333</f>
        <v>0</v>
      </c>
      <c r="L331" s="68">
        <f t="shared" ref="L331:L336" si="757">+K331+J331+I331</f>
        <v>-179242</v>
      </c>
      <c r="M331" s="68">
        <f>+M332+M333</f>
        <v>2098475</v>
      </c>
      <c r="N331" s="68">
        <f>+N332+N333</f>
        <v>79441</v>
      </c>
      <c r="O331" s="68">
        <f>+O332+O333</f>
        <v>0</v>
      </c>
      <c r="P331" s="69">
        <f t="shared" ref="P331:P336" si="758">+O331+N331+M331</f>
        <v>2177916</v>
      </c>
      <c r="Q331" s="68">
        <f>+Q332+Q333</f>
        <v>-96724</v>
      </c>
      <c r="R331" s="68">
        <f>+R332+R333</f>
        <v>0</v>
      </c>
      <c r="S331" s="68">
        <f>+S332+S333</f>
        <v>0</v>
      </c>
      <c r="T331" s="68">
        <f t="shared" si="645"/>
        <v>-96724</v>
      </c>
      <c r="U331" s="68">
        <f>+U332+U333</f>
        <v>2001751</v>
      </c>
      <c r="V331" s="68">
        <f>+V332+V333</f>
        <v>79441</v>
      </c>
      <c r="W331" s="68">
        <f>+W332+W333</f>
        <v>0</v>
      </c>
      <c r="X331" s="27">
        <f t="shared" si="649"/>
        <v>2081192</v>
      </c>
      <c r="Y331" s="68">
        <f>+Y332+Y333</f>
        <v>-554907</v>
      </c>
      <c r="Z331" s="68">
        <f>+Z332+Z333</f>
        <v>-14300</v>
      </c>
      <c r="AA331" s="68">
        <f>+AA332+AA333</f>
        <v>0</v>
      </c>
      <c r="AB331" s="68">
        <f t="shared" si="650"/>
        <v>-569207</v>
      </c>
      <c r="AC331" s="68">
        <f>+AC332+AC333</f>
        <v>1446844</v>
      </c>
      <c r="AD331" s="68">
        <f>+AD332+AD333</f>
        <v>65141</v>
      </c>
      <c r="AE331" s="68">
        <f>+AE332+AE333</f>
        <v>0</v>
      </c>
      <c r="AF331" s="27">
        <f t="shared" si="654"/>
        <v>1511985</v>
      </c>
      <c r="AG331" s="68">
        <f>+AG332+AG333</f>
        <v>-641588</v>
      </c>
      <c r="AH331" s="68">
        <f>+AH332+AH333</f>
        <v>-64794</v>
      </c>
      <c r="AI331" s="68">
        <f>+AI332+AI333</f>
        <v>0</v>
      </c>
      <c r="AJ331" s="68">
        <f t="shared" si="700"/>
        <v>-706382</v>
      </c>
      <c r="AK331" s="68">
        <f>+AK332+AK333</f>
        <v>805256</v>
      </c>
      <c r="AL331" s="68">
        <f>+AL332+AL333</f>
        <v>347</v>
      </c>
      <c r="AM331" s="68">
        <f>+AM332+AM333</f>
        <v>0</v>
      </c>
      <c r="AN331" s="27">
        <f t="shared" si="704"/>
        <v>805603</v>
      </c>
      <c r="AO331" s="68">
        <f>+AO332+AO333</f>
        <v>-133995</v>
      </c>
      <c r="AP331" s="68">
        <f>+AP332+AP333</f>
        <v>0</v>
      </c>
      <c r="AQ331" s="68">
        <f>+AQ332+AQ333</f>
        <v>0</v>
      </c>
      <c r="AR331" s="68">
        <f t="shared" si="705"/>
        <v>-133995</v>
      </c>
      <c r="AS331" s="68">
        <f>+AS332+AS333</f>
        <v>671261</v>
      </c>
      <c r="AT331" s="68">
        <f>+AT332+AT333</f>
        <v>347</v>
      </c>
      <c r="AU331" s="68">
        <f>+AU332+AU333</f>
        <v>0</v>
      </c>
      <c r="AV331" s="27">
        <f t="shared" si="709"/>
        <v>671608</v>
      </c>
      <c r="AW331" s="68">
        <f>+AW332+AW333</f>
        <v>-6363</v>
      </c>
      <c r="AX331" s="68">
        <f>+AX332+AX333</f>
        <v>0</v>
      </c>
      <c r="AY331" s="68">
        <f>+AY332+AY333</f>
        <v>0</v>
      </c>
      <c r="AZ331" s="68">
        <f t="shared" si="710"/>
        <v>-6363</v>
      </c>
      <c r="BA331" s="68">
        <f>+BA332+BA333</f>
        <v>664898</v>
      </c>
      <c r="BB331" s="68">
        <f>+BB332+BB333</f>
        <v>347</v>
      </c>
      <c r="BC331" s="68">
        <f>+BC332+BC333</f>
        <v>0</v>
      </c>
      <c r="BD331" s="27">
        <f t="shared" si="714"/>
        <v>665245</v>
      </c>
    </row>
    <row r="332" spans="1:56" ht="17.25" customHeight="1" x14ac:dyDescent="0.2">
      <c r="A332" s="6" t="s">
        <v>62</v>
      </c>
      <c r="B332" s="28"/>
      <c r="C332" s="101" t="s">
        <v>63</v>
      </c>
      <c r="D332" s="30"/>
      <c r="E332" s="102">
        <v>100000</v>
      </c>
      <c r="F332" s="102">
        <v>0</v>
      </c>
      <c r="G332" s="102">
        <v>0</v>
      </c>
      <c r="H332" s="102">
        <f t="shared" si="756"/>
        <v>100000</v>
      </c>
      <c r="I332" s="102">
        <v>-6309</v>
      </c>
      <c r="J332" s="102">
        <v>0</v>
      </c>
      <c r="K332" s="102">
        <v>0</v>
      </c>
      <c r="L332" s="102">
        <f t="shared" si="757"/>
        <v>-6309</v>
      </c>
      <c r="M332" s="102">
        <v>93691</v>
      </c>
      <c r="N332" s="102">
        <v>0</v>
      </c>
      <c r="O332" s="102">
        <v>0</v>
      </c>
      <c r="P332" s="103">
        <f t="shared" si="758"/>
        <v>93691</v>
      </c>
      <c r="Q332" s="102">
        <v>-1000</v>
      </c>
      <c r="R332" s="102">
        <v>0</v>
      </c>
      <c r="S332" s="102">
        <v>0</v>
      </c>
      <c r="T332" s="102">
        <f t="shared" si="645"/>
        <v>-1000</v>
      </c>
      <c r="U332" s="102">
        <v>92691</v>
      </c>
      <c r="V332" s="102">
        <v>0</v>
      </c>
      <c r="W332" s="102">
        <v>0</v>
      </c>
      <c r="X332" s="103">
        <f t="shared" si="649"/>
        <v>92691</v>
      </c>
      <c r="Y332" s="102">
        <v>2196</v>
      </c>
      <c r="Z332" s="102">
        <v>0</v>
      </c>
      <c r="AA332" s="102">
        <v>0</v>
      </c>
      <c r="AB332" s="102">
        <f t="shared" si="650"/>
        <v>2196</v>
      </c>
      <c r="AC332" s="102">
        <v>94887</v>
      </c>
      <c r="AD332" s="102">
        <v>0</v>
      </c>
      <c r="AE332" s="102">
        <v>0</v>
      </c>
      <c r="AF332" s="103">
        <f t="shared" si="654"/>
        <v>94887</v>
      </c>
      <c r="AG332" s="102">
        <v>-94887</v>
      </c>
      <c r="AH332" s="102">
        <v>0</v>
      </c>
      <c r="AI332" s="102">
        <v>0</v>
      </c>
      <c r="AJ332" s="103">
        <f t="shared" si="700"/>
        <v>-94887</v>
      </c>
      <c r="AK332" s="102">
        <v>0</v>
      </c>
      <c r="AL332" s="102">
        <v>0</v>
      </c>
      <c r="AM332" s="102">
        <v>0</v>
      </c>
      <c r="AN332" s="103">
        <f t="shared" si="704"/>
        <v>0</v>
      </c>
      <c r="AO332" s="102">
        <v>0</v>
      </c>
      <c r="AP332" s="102">
        <v>0</v>
      </c>
      <c r="AQ332" s="102">
        <v>0</v>
      </c>
      <c r="AR332" s="103">
        <f t="shared" si="705"/>
        <v>0</v>
      </c>
      <c r="AS332" s="102">
        <v>0</v>
      </c>
      <c r="AT332" s="102">
        <v>0</v>
      </c>
      <c r="AU332" s="102">
        <v>0</v>
      </c>
      <c r="AV332" s="103">
        <f t="shared" si="709"/>
        <v>0</v>
      </c>
      <c r="AW332" s="102">
        <v>0</v>
      </c>
      <c r="AX332" s="102">
        <v>0</v>
      </c>
      <c r="AY332" s="102">
        <v>0</v>
      </c>
      <c r="AZ332" s="103">
        <f t="shared" si="710"/>
        <v>0</v>
      </c>
      <c r="BA332" s="102">
        <v>0</v>
      </c>
      <c r="BB332" s="102">
        <v>0</v>
      </c>
      <c r="BC332" s="102">
        <v>0</v>
      </c>
      <c r="BD332" s="103">
        <f t="shared" si="714"/>
        <v>0</v>
      </c>
    </row>
    <row r="333" spans="1:56" ht="17.25" customHeight="1" x14ac:dyDescent="0.2">
      <c r="A333" s="6" t="s">
        <v>62</v>
      </c>
      <c r="B333" s="48"/>
      <c r="C333" s="104" t="s">
        <v>64</v>
      </c>
      <c r="D333" s="50"/>
      <c r="E333" s="105">
        <v>2177717</v>
      </c>
      <c r="F333" s="105">
        <v>79441</v>
      </c>
      <c r="G333" s="105">
        <v>0</v>
      </c>
      <c r="H333" s="105">
        <f t="shared" si="756"/>
        <v>2257158</v>
      </c>
      <c r="I333" s="105">
        <v>-172933</v>
      </c>
      <c r="J333" s="105">
        <v>0</v>
      </c>
      <c r="K333" s="105">
        <v>0</v>
      </c>
      <c r="L333" s="105">
        <f t="shared" si="757"/>
        <v>-172933</v>
      </c>
      <c r="M333" s="105">
        <v>2004784</v>
      </c>
      <c r="N333" s="105">
        <v>79441</v>
      </c>
      <c r="O333" s="105">
        <v>0</v>
      </c>
      <c r="P333" s="106">
        <f t="shared" si="758"/>
        <v>2084225</v>
      </c>
      <c r="Q333" s="105">
        <v>-95724</v>
      </c>
      <c r="R333" s="105">
        <v>0</v>
      </c>
      <c r="S333" s="105">
        <v>0</v>
      </c>
      <c r="T333" s="105">
        <f t="shared" si="645"/>
        <v>-95724</v>
      </c>
      <c r="U333" s="105">
        <v>1909060</v>
      </c>
      <c r="V333" s="105">
        <v>79441</v>
      </c>
      <c r="W333" s="105">
        <v>0</v>
      </c>
      <c r="X333" s="106">
        <f t="shared" si="649"/>
        <v>1988501</v>
      </c>
      <c r="Y333" s="105">
        <v>-557103</v>
      </c>
      <c r="Z333" s="105">
        <v>-14300</v>
      </c>
      <c r="AA333" s="105">
        <v>0</v>
      </c>
      <c r="AB333" s="105">
        <f t="shared" si="650"/>
        <v>-571403</v>
      </c>
      <c r="AC333" s="105">
        <v>1351957</v>
      </c>
      <c r="AD333" s="105">
        <v>65141</v>
      </c>
      <c r="AE333" s="105">
        <v>0</v>
      </c>
      <c r="AF333" s="106">
        <f t="shared" si="654"/>
        <v>1417098</v>
      </c>
      <c r="AG333" s="105">
        <v>-546701</v>
      </c>
      <c r="AH333" s="105">
        <v>-64794</v>
      </c>
      <c r="AI333" s="105">
        <v>0</v>
      </c>
      <c r="AJ333" s="106">
        <f t="shared" si="700"/>
        <v>-611495</v>
      </c>
      <c r="AK333" s="105">
        <v>805256</v>
      </c>
      <c r="AL333" s="105">
        <v>347</v>
      </c>
      <c r="AM333" s="105">
        <v>0</v>
      </c>
      <c r="AN333" s="106">
        <f t="shared" si="704"/>
        <v>805603</v>
      </c>
      <c r="AO333" s="105">
        <v>-133995</v>
      </c>
      <c r="AP333" s="105">
        <v>0</v>
      </c>
      <c r="AQ333" s="105">
        <v>0</v>
      </c>
      <c r="AR333" s="106">
        <f t="shared" si="705"/>
        <v>-133995</v>
      </c>
      <c r="AS333" s="105">
        <v>671261</v>
      </c>
      <c r="AT333" s="105">
        <v>347</v>
      </c>
      <c r="AU333" s="105">
        <v>0</v>
      </c>
      <c r="AV333" s="106">
        <f t="shared" si="709"/>
        <v>671608</v>
      </c>
      <c r="AW333" s="105">
        <v>-6363</v>
      </c>
      <c r="AX333" s="105">
        <v>0</v>
      </c>
      <c r="AY333" s="105">
        <v>0</v>
      </c>
      <c r="AZ333" s="106">
        <f t="shared" si="710"/>
        <v>-6363</v>
      </c>
      <c r="BA333" s="105">
        <v>664898</v>
      </c>
      <c r="BB333" s="105">
        <v>347</v>
      </c>
      <c r="BC333" s="105">
        <v>0</v>
      </c>
      <c r="BD333" s="106">
        <f t="shared" si="714"/>
        <v>665245</v>
      </c>
    </row>
    <row r="334" spans="1:56" ht="17.25" customHeight="1" x14ac:dyDescent="0.2">
      <c r="A334" s="22"/>
      <c r="B334" s="53">
        <v>24</v>
      </c>
      <c r="C334" s="54" t="s">
        <v>65</v>
      </c>
      <c r="D334" s="55"/>
      <c r="E334" s="107">
        <f>+E335+E336</f>
        <v>118000</v>
      </c>
      <c r="F334" s="107">
        <f>+F335+F336</f>
        <v>242663</v>
      </c>
      <c r="G334" s="107">
        <f>+G335+G336</f>
        <v>0</v>
      </c>
      <c r="H334" s="107">
        <f t="shared" si="756"/>
        <v>360663</v>
      </c>
      <c r="I334" s="107">
        <f>+I335+I336</f>
        <v>-84196</v>
      </c>
      <c r="J334" s="107">
        <f>+J335+J336</f>
        <v>0</v>
      </c>
      <c r="K334" s="107">
        <f>+K335+K336</f>
        <v>0</v>
      </c>
      <c r="L334" s="107">
        <f t="shared" si="757"/>
        <v>-84196</v>
      </c>
      <c r="M334" s="107">
        <f>+M335+M336</f>
        <v>33804</v>
      </c>
      <c r="N334" s="107">
        <f>+N335+N336</f>
        <v>242663</v>
      </c>
      <c r="O334" s="107">
        <f>+O335+O336</f>
        <v>0</v>
      </c>
      <c r="P334" s="108">
        <f t="shared" si="758"/>
        <v>276467</v>
      </c>
      <c r="Q334" s="107">
        <f>+Q335+Q336</f>
        <v>-7483</v>
      </c>
      <c r="R334" s="107">
        <f>+R335+R336</f>
        <v>0</v>
      </c>
      <c r="S334" s="107">
        <f>+S335+S336</f>
        <v>0</v>
      </c>
      <c r="T334" s="107">
        <f t="shared" si="645"/>
        <v>-7483</v>
      </c>
      <c r="U334" s="107">
        <f>+U335+U336</f>
        <v>26321</v>
      </c>
      <c r="V334" s="107">
        <f>+V335+V336</f>
        <v>242663</v>
      </c>
      <c r="W334" s="107">
        <f>+W335+W336</f>
        <v>0</v>
      </c>
      <c r="X334" s="108">
        <f t="shared" si="649"/>
        <v>268984</v>
      </c>
      <c r="Y334" s="107">
        <f>+Y335+Y336</f>
        <v>-4612</v>
      </c>
      <c r="Z334" s="107">
        <f>+Z335+Z336</f>
        <v>0</v>
      </c>
      <c r="AA334" s="107">
        <f>+AA335+AA336</f>
        <v>0</v>
      </c>
      <c r="AB334" s="107">
        <f t="shared" si="650"/>
        <v>-4612</v>
      </c>
      <c r="AC334" s="107">
        <f>+AC335+AC336</f>
        <v>21709</v>
      </c>
      <c r="AD334" s="107">
        <f>+AD335+AD336</f>
        <v>242663</v>
      </c>
      <c r="AE334" s="107">
        <f>+AE335+AE336</f>
        <v>0</v>
      </c>
      <c r="AF334" s="108">
        <f t="shared" si="654"/>
        <v>264372</v>
      </c>
      <c r="AG334" s="107">
        <f>+AG335+AG336</f>
        <v>-3936</v>
      </c>
      <c r="AH334" s="107">
        <f>+AH335+AH336</f>
        <v>0</v>
      </c>
      <c r="AI334" s="107">
        <f>+AI335+AI336</f>
        <v>0</v>
      </c>
      <c r="AJ334" s="107">
        <f t="shared" si="700"/>
        <v>-3936</v>
      </c>
      <c r="AK334" s="107">
        <f>+AK335+AK336</f>
        <v>17773</v>
      </c>
      <c r="AL334" s="107">
        <f>+AL335+AL336</f>
        <v>242663</v>
      </c>
      <c r="AM334" s="107">
        <f>+AM335+AM336</f>
        <v>0</v>
      </c>
      <c r="AN334" s="108">
        <f t="shared" si="704"/>
        <v>260436</v>
      </c>
      <c r="AO334" s="107">
        <f>+AO335+AO336</f>
        <v>-14000</v>
      </c>
      <c r="AP334" s="107">
        <f>+AP335+AP336</f>
        <v>0</v>
      </c>
      <c r="AQ334" s="107">
        <f>+AQ335+AQ336</f>
        <v>0</v>
      </c>
      <c r="AR334" s="107">
        <f t="shared" si="705"/>
        <v>-14000</v>
      </c>
      <c r="AS334" s="107">
        <f>+AS335+AS336</f>
        <v>3773</v>
      </c>
      <c r="AT334" s="107">
        <f>+AT335+AT336</f>
        <v>242663</v>
      </c>
      <c r="AU334" s="107">
        <f>+AU335+AU336</f>
        <v>0</v>
      </c>
      <c r="AV334" s="108">
        <f t="shared" si="709"/>
        <v>246436</v>
      </c>
      <c r="AW334" s="107">
        <f>+AW335+AW336</f>
        <v>-3770</v>
      </c>
      <c r="AX334" s="107">
        <f>+AX335+AX336</f>
        <v>0</v>
      </c>
      <c r="AY334" s="107">
        <f>+AY335+AY336</f>
        <v>0</v>
      </c>
      <c r="AZ334" s="107">
        <f t="shared" si="710"/>
        <v>-3770</v>
      </c>
      <c r="BA334" s="107">
        <f>+BA335+BA336</f>
        <v>3</v>
      </c>
      <c r="BB334" s="107">
        <f>+BB335+BB336</f>
        <v>242663</v>
      </c>
      <c r="BC334" s="107">
        <f>+BC335+BC336</f>
        <v>0</v>
      </c>
      <c r="BD334" s="108">
        <f t="shared" si="714"/>
        <v>242666</v>
      </c>
    </row>
    <row r="335" spans="1:56" ht="17.25" hidden="1" customHeight="1" outlineLevel="1" x14ac:dyDescent="0.2">
      <c r="A335" s="6" t="s">
        <v>62</v>
      </c>
      <c r="B335" s="34"/>
      <c r="C335" s="109" t="s">
        <v>66</v>
      </c>
      <c r="D335" s="40"/>
      <c r="E335" s="37">
        <v>0</v>
      </c>
      <c r="F335" s="37">
        <v>0</v>
      </c>
      <c r="G335" s="37">
        <v>0</v>
      </c>
      <c r="H335" s="41">
        <f t="shared" si="756"/>
        <v>0</v>
      </c>
      <c r="I335" s="37">
        <v>0</v>
      </c>
      <c r="J335" s="37">
        <v>0</v>
      </c>
      <c r="K335" s="37">
        <v>0</v>
      </c>
      <c r="L335" s="37">
        <f t="shared" si="757"/>
        <v>0</v>
      </c>
      <c r="M335" s="37">
        <v>0</v>
      </c>
      <c r="N335" s="37">
        <v>0</v>
      </c>
      <c r="O335" s="37">
        <v>0</v>
      </c>
      <c r="P335" s="38">
        <f t="shared" si="758"/>
        <v>0</v>
      </c>
      <c r="Q335" s="37">
        <v>0</v>
      </c>
      <c r="R335" s="37">
        <v>0</v>
      </c>
      <c r="S335" s="37">
        <v>0</v>
      </c>
      <c r="T335" s="37">
        <f t="shared" si="645"/>
        <v>0</v>
      </c>
      <c r="U335" s="37">
        <v>0</v>
      </c>
      <c r="V335" s="37">
        <v>0</v>
      </c>
      <c r="W335" s="37">
        <v>0</v>
      </c>
      <c r="X335" s="42">
        <f t="shared" si="649"/>
        <v>0</v>
      </c>
      <c r="Y335" s="37">
        <v>0</v>
      </c>
      <c r="Z335" s="37">
        <v>0</v>
      </c>
      <c r="AA335" s="37">
        <v>0</v>
      </c>
      <c r="AB335" s="37">
        <f t="shared" si="650"/>
        <v>0</v>
      </c>
      <c r="AC335" s="37">
        <v>0</v>
      </c>
      <c r="AD335" s="37">
        <v>0</v>
      </c>
      <c r="AE335" s="37">
        <v>0</v>
      </c>
      <c r="AF335" s="42">
        <f t="shared" si="654"/>
        <v>0</v>
      </c>
      <c r="AG335" s="37">
        <v>0</v>
      </c>
      <c r="AH335" s="37">
        <v>0</v>
      </c>
      <c r="AI335" s="37">
        <v>0</v>
      </c>
      <c r="AJ335" s="37">
        <f t="shared" si="700"/>
        <v>0</v>
      </c>
      <c r="AK335" s="37">
        <v>0</v>
      </c>
      <c r="AL335" s="37">
        <v>0</v>
      </c>
      <c r="AM335" s="37">
        <v>0</v>
      </c>
      <c r="AN335" s="42">
        <f t="shared" si="704"/>
        <v>0</v>
      </c>
      <c r="AO335" s="37">
        <v>0</v>
      </c>
      <c r="AP335" s="37">
        <v>0</v>
      </c>
      <c r="AQ335" s="37">
        <v>0</v>
      </c>
      <c r="AR335" s="37">
        <f t="shared" si="705"/>
        <v>0</v>
      </c>
      <c r="AS335" s="37">
        <v>0</v>
      </c>
      <c r="AT335" s="37">
        <v>0</v>
      </c>
      <c r="AU335" s="37">
        <v>0</v>
      </c>
      <c r="AV335" s="42">
        <f t="shared" si="709"/>
        <v>0</v>
      </c>
      <c r="AW335" s="37">
        <v>0</v>
      </c>
      <c r="AX335" s="37">
        <v>0</v>
      </c>
      <c r="AY335" s="37">
        <v>0</v>
      </c>
      <c r="AZ335" s="37">
        <f t="shared" si="710"/>
        <v>0</v>
      </c>
      <c r="BA335" s="37">
        <v>0</v>
      </c>
      <c r="BB335" s="37">
        <v>0</v>
      </c>
      <c r="BC335" s="37">
        <v>0</v>
      </c>
      <c r="BD335" s="42">
        <f t="shared" si="714"/>
        <v>0</v>
      </c>
    </row>
    <row r="336" spans="1:56" ht="17.25" customHeight="1" collapsed="1" x14ac:dyDescent="0.2">
      <c r="A336" s="6" t="s">
        <v>62</v>
      </c>
      <c r="B336" s="63"/>
      <c r="C336" s="110" t="s">
        <v>67</v>
      </c>
      <c r="D336" s="65"/>
      <c r="E336" s="111">
        <v>118000</v>
      </c>
      <c r="F336" s="111">
        <v>242663</v>
      </c>
      <c r="G336" s="111">
        <v>0</v>
      </c>
      <c r="H336" s="111">
        <f t="shared" si="756"/>
        <v>360663</v>
      </c>
      <c r="I336" s="111">
        <v>-84196</v>
      </c>
      <c r="J336" s="111">
        <v>0</v>
      </c>
      <c r="K336" s="111">
        <v>0</v>
      </c>
      <c r="L336" s="111">
        <f t="shared" si="757"/>
        <v>-84196</v>
      </c>
      <c r="M336" s="111">
        <v>33804</v>
      </c>
      <c r="N336" s="111">
        <v>242663</v>
      </c>
      <c r="O336" s="111">
        <v>0</v>
      </c>
      <c r="P336" s="112">
        <f t="shared" si="758"/>
        <v>276467</v>
      </c>
      <c r="Q336" s="111">
        <v>-7483</v>
      </c>
      <c r="R336" s="111">
        <v>0</v>
      </c>
      <c r="S336" s="111">
        <v>0</v>
      </c>
      <c r="T336" s="111">
        <f t="shared" si="645"/>
        <v>-7483</v>
      </c>
      <c r="U336" s="111">
        <v>26321</v>
      </c>
      <c r="V336" s="111">
        <v>242663</v>
      </c>
      <c r="W336" s="111">
        <v>0</v>
      </c>
      <c r="X336" s="112">
        <f t="shared" si="649"/>
        <v>268984</v>
      </c>
      <c r="Y336" s="111">
        <v>-4612</v>
      </c>
      <c r="Z336" s="111">
        <v>0</v>
      </c>
      <c r="AA336" s="111">
        <v>0</v>
      </c>
      <c r="AB336" s="111">
        <f t="shared" si="650"/>
        <v>-4612</v>
      </c>
      <c r="AC336" s="111">
        <v>21709</v>
      </c>
      <c r="AD336" s="111">
        <v>242663</v>
      </c>
      <c r="AE336" s="111">
        <v>0</v>
      </c>
      <c r="AF336" s="112">
        <f t="shared" si="654"/>
        <v>264372</v>
      </c>
      <c r="AG336" s="111">
        <v>-3936</v>
      </c>
      <c r="AH336" s="111">
        <v>0</v>
      </c>
      <c r="AI336" s="111">
        <v>0</v>
      </c>
      <c r="AJ336" s="112">
        <f t="shared" si="700"/>
        <v>-3936</v>
      </c>
      <c r="AK336" s="111">
        <v>17773</v>
      </c>
      <c r="AL336" s="111">
        <v>242663</v>
      </c>
      <c r="AM336" s="111">
        <v>0</v>
      </c>
      <c r="AN336" s="112">
        <f t="shared" si="704"/>
        <v>260436</v>
      </c>
      <c r="AO336" s="111">
        <v>-14000</v>
      </c>
      <c r="AP336" s="111">
        <v>0</v>
      </c>
      <c r="AQ336" s="111">
        <v>0</v>
      </c>
      <c r="AR336" s="112">
        <f t="shared" si="705"/>
        <v>-14000</v>
      </c>
      <c r="AS336" s="111">
        <v>3773</v>
      </c>
      <c r="AT336" s="111">
        <v>242663</v>
      </c>
      <c r="AU336" s="111">
        <v>0</v>
      </c>
      <c r="AV336" s="112">
        <f t="shared" si="709"/>
        <v>246436</v>
      </c>
      <c r="AW336" s="111">
        <v>-3770</v>
      </c>
      <c r="AX336" s="111">
        <v>0</v>
      </c>
      <c r="AY336" s="111">
        <v>0</v>
      </c>
      <c r="AZ336" s="112">
        <f t="shared" si="710"/>
        <v>-3770</v>
      </c>
      <c r="BA336" s="111">
        <v>3</v>
      </c>
      <c r="BB336" s="111">
        <v>242663</v>
      </c>
      <c r="BC336" s="111">
        <v>0</v>
      </c>
      <c r="BD336" s="112">
        <f t="shared" si="714"/>
        <v>242666</v>
      </c>
    </row>
    <row r="337" spans="1:60" ht="17.25" hidden="1" customHeight="1" outlineLevel="1" thickBot="1" x14ac:dyDescent="0.25">
      <c r="A337" s="6"/>
      <c r="B337" s="113"/>
      <c r="C337" s="114"/>
      <c r="D337" s="114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33"/>
      <c r="BB337" s="33"/>
      <c r="BC337" s="33"/>
      <c r="BD337" s="33"/>
    </row>
    <row r="338" spans="1:60" ht="25.5" hidden="1" customHeight="1" outlineLevel="1" thickBot="1" x14ac:dyDescent="0.25">
      <c r="A338" s="6"/>
      <c r="B338" s="115" t="s">
        <v>68</v>
      </c>
      <c r="C338" s="116"/>
      <c r="D338" s="117"/>
      <c r="E338" s="118">
        <f>+E10+E21+E30+E48+E39+E57+E66+E75+E84+E93+E102+E111+E120+E129+E138+E147+E156+E165+E174+E183+E192+E201+E220+E331+E334</f>
        <v>10255749</v>
      </c>
      <c r="F338" s="118">
        <f>+F10+F21+F30+F48+F39+F57+F66+F75+F84+F93+F102+F111+F120+F129+F138+F147+F156+F165+F174+F183+F192+F201+F220+F331+F334</f>
        <v>5457328</v>
      </c>
      <c r="G338" s="118">
        <f>+G10+G21+G30+G48+G39+G57+G66+G75+G84+G93+G102+G111+G120+G129+G138+G147+G156+G165+G174+G183+G192+G201+G220+G331+G334</f>
        <v>0</v>
      </c>
      <c r="H338" s="118">
        <f>+G338+F338+E338</f>
        <v>15713077</v>
      </c>
      <c r="I338" s="118">
        <f>+I10+I21+I30+I48+I39+I57+I66+I75+I84+I93+I102+I111+I120+I129+I138+I147+I156+I165+I174+I183+I192+I201+I220+I331+I334</f>
        <v>-111090</v>
      </c>
      <c r="J338" s="118">
        <f>+J10+J21+J30+J48+J39+J57+J66+J75+J84+J93+J102+J111+J120+J129+J138+J147+J156+J165+J174+J183+J192+J201+J220+J331+J334</f>
        <v>28818</v>
      </c>
      <c r="K338" s="118">
        <f>+K10+K21+K30+K48+K39+K57+K66+K75+K84+K93+K102+K111+K120+K129+K138+K147+K156+K165+K174+K183+K192+K201+K220+K331+K334</f>
        <v>0</v>
      </c>
      <c r="L338" s="118">
        <f>+K338+J338+I338</f>
        <v>-82272</v>
      </c>
      <c r="M338" s="118">
        <f>+M10+M21+M30+M48+M39+M57+M66+M75+M84+M93+M102+M111+M120+M129+M138+M147+M156+M165+M174+M183+M192+M201+M220+M331+M334</f>
        <v>10144659</v>
      </c>
      <c r="N338" s="118">
        <f>+N10+N21+N30+N48+N39+N57+N66+N75+N84+N93+N102+N111+N120+N129+N138+N147+N156+N165+N174+N183+N192+N201+N220+N331+N334</f>
        <v>5486146</v>
      </c>
      <c r="O338" s="118">
        <f>+O10+O21+O30+O48+O39+O57+O66+O75+O84+O93+O102+O111+O120+O129+O138+O147+O156+O165+O174+O183+O192+O201+O220+O331+O334</f>
        <v>0</v>
      </c>
      <c r="P338" s="118">
        <f>+O338+N338+M338</f>
        <v>15630805</v>
      </c>
      <c r="Q338" s="118">
        <f>+Q10+Q21+Q30+Q48+Q39+Q57+Q66+Q75+Q84+Q93+Q102+Q111+Q120+Q129+Q138+Q147+Q156+Q165+Q174+Q183+Q192+Q201+Q220+Q331+Q334</f>
        <v>52262</v>
      </c>
      <c r="R338" s="118">
        <f>+R10+R21+R30+R48+R39+R57+R66+R75+R84+R93+R102+R111+R120+R129+R138+R147+R156+R165+R174+R183+R192+R201+R220+R331+R334</f>
        <v>8671</v>
      </c>
      <c r="S338" s="118">
        <f>+S10+S21+S30+S48+S39+S57+S66+S75+S84+S93+S102+S111+S120+S129+S138+S147+S156+S165+S174+S183+S192+S201+S220+S331+S334</f>
        <v>0</v>
      </c>
      <c r="T338" s="118">
        <f>+S338+R338+Q338</f>
        <v>60933</v>
      </c>
      <c r="U338" s="118">
        <f>+U10+U21+U30+U48+U39+U57+U66+U75+U84+U93+U102+U111+U120+U129+U138+U147+U156+U165+U174+U183+U192+U201+U220+U331+U334</f>
        <v>10196921</v>
      </c>
      <c r="V338" s="118">
        <f>+V10+V21+V30+V48+V39+V57+V66+V75+V84+V93+V102+V111+V120+V129+V138+V147+V156+V165+V174+V183+V192+V201+V220+V331+V334</f>
        <v>5494817</v>
      </c>
      <c r="W338" s="118">
        <f>+W10+W21+W30+W48+W39+W57+W66+W75+W84+W93+W102+W111+W120+W129+W138+W147+W156+W165+W174+W183+W192+W201+W220+W331+W334</f>
        <v>0</v>
      </c>
      <c r="X338" s="118">
        <f>+W338+V338+U338</f>
        <v>15691738</v>
      </c>
      <c r="Y338" s="118">
        <f>+Y10+Y21+Y30+Y48+Y39+Y57+Y66+Y75+Y84+Y93+Y102+Y111+Y120+Y129+Y138+Y147+Y156+Y165+Y174+Y183+Y192+Y201+Y220+Y331+Y334</f>
        <v>-541782</v>
      </c>
      <c r="Z338" s="118">
        <f>+Z10+Z21+Z30+Z48+Z39+Z57+Z66+Z75+Z84+Z93+Z102+Z111+Z120+Z129+Z138+Z147+Z156+Z165+Z174+Z183+Z192+Z201+Z220+Z331+Z334</f>
        <v>76247</v>
      </c>
      <c r="AA338" s="118">
        <f>+AA10+AA21+AA30+AA48+AA39+AA57+AA66+AA75+AA84+AA93+AA102+AA111+AA120+AA129+AA138+AA147+AA156+AA165+AA174+AA183+AA192+AA201+AA220+AA331+AA334</f>
        <v>0</v>
      </c>
      <c r="AB338" s="118">
        <f>+AA338+Z338+Y338</f>
        <v>-465535</v>
      </c>
      <c r="AC338" s="118">
        <f>+AC10+AC21+AC30+AC48+AC39+AC57+AC66+AC75+AC84+AC93+AC102+AC111+AC120+AC129+AC138+AC147+AC156+AC165+AC174+AC183+AC192+AC201+AC220+AC331+AC334</f>
        <v>9655139</v>
      </c>
      <c r="AD338" s="118">
        <f>+AD10+AD21+AD30+AD48+AD39+AD57+AD66+AD75+AD84+AD93+AD102+AD111+AD120+AD129+AD138+AD147+AD156+AD165+AD174+AD183+AD192+AD201+AD220+AD331+AD334</f>
        <v>5571064</v>
      </c>
      <c r="AE338" s="118">
        <f>+AE10+AE21+AE30+AE48+AE39+AE57+AE66+AE75+AE84+AE93+AE102+AE111+AE120+AE129+AE138+AE147+AE156+AE165+AE174+AE183+AE192+AE201+AE220+AE331+AE334</f>
        <v>0</v>
      </c>
      <c r="AF338" s="118">
        <f>+AE338+AD338+AC338</f>
        <v>15226203</v>
      </c>
      <c r="AG338" s="118">
        <f>+AG10+AG21+AG30+AG48+AG39+AG57+AG66+AG75+AG84+AG93+AG102+AG111+AG120+AG129+AG138+AG147+AG156+AG165+AG174+AG183+AG192+AG201+AG220+AG331+AG334</f>
        <v>-755624</v>
      </c>
      <c r="AH338" s="118">
        <f>+AH10+AH21+AH30+AH48+AH39+AH57+AH66+AH75+AH84+AH93+AH102+AH111+AH120+AH129+AH138+AH147+AH156+AH165+AH174+AH183+AH192+AH201+AH220+AH331+AH334</f>
        <v>155240</v>
      </c>
      <c r="AI338" s="118">
        <f>+AI10+AI21+AI30+AI48+AI39+AI57+AI66+AI75+AI84+AI93+AI102+AI111+AI120+AI129+AI138+AI147+AI156+AI165+AI174+AI183+AI192+AI201+AI220+AI331+AI334</f>
        <v>0</v>
      </c>
      <c r="AJ338" s="118">
        <f>+AI338+AH338+AG338</f>
        <v>-600384</v>
      </c>
      <c r="AK338" s="118">
        <f>+AK10+AK21+AK30+AK48+AK39+AK57+AK66+AK75+AK84+AK93+AK102+AK111+AK120+AK129+AK138+AK147+AK156+AK165+AK174+AK183+AK192+AK201+AK220+AK331+AK334</f>
        <v>8899515</v>
      </c>
      <c r="AL338" s="118">
        <f>+AL10+AL21+AL30+AL48+AL39+AL57+AL66+AL75+AL84+AL93+AL102+AL111+AL120+AL129+AL138+AL147+AL156+AL165+AL174+AL183+AL192+AL201+AL220+AL331+AL334</f>
        <v>5726304</v>
      </c>
      <c r="AM338" s="118">
        <f>+AM10+AM21+AM30+AM48+AM39+AM57+AM66+AM75+AM84+AM93+AM102+AM111+AM120+AM129+AM138+AM147+AM156+AM165+AM174+AM183+AM192+AM201+AM220+AM331+AM334</f>
        <v>0</v>
      </c>
      <c r="AN338" s="118">
        <f>+AM338+AL338+AK338</f>
        <v>14625819</v>
      </c>
      <c r="AO338" s="118">
        <f>+AO10+AO21+AO30+AO48+AO39+AO57+AO66+AO75+AO84+AO93+AO102+AO111+AO120+AO129+AO138+AO147+AO156+AO165+AO174+AO183+AO192+AO201+AO220+AO331+AO334</f>
        <v>-150093</v>
      </c>
      <c r="AP338" s="118">
        <f>+AP10+AP21+AP30+AP48+AP39+AP57+AP66+AP75+AP84+AP93+AP102+AP111+AP120+AP129+AP138+AP147+AP156+AP165+AP174+AP183+AP192+AP201+AP220+AP331+AP334</f>
        <v>33686</v>
      </c>
      <c r="AQ338" s="118">
        <f>+AQ10+AQ21+AQ30+AQ48+AQ39+AQ57+AQ66+AQ75+AQ84+AQ93+AQ102+AQ111+AQ120+AQ129+AQ138+AQ147+AQ156+AQ165+AQ174+AQ183+AQ192+AQ201+AQ220+AQ331+AQ334</f>
        <v>0</v>
      </c>
      <c r="AR338" s="118">
        <f>+AQ338+AP338+AO338</f>
        <v>-116407</v>
      </c>
      <c r="AS338" s="118">
        <f>+AS10+AS21+AS30+AS48+AS39+AS57+AS66+AS75+AS84+AS93+AS102+AS111+AS120+AS129+AS138+AS147+AS156+AS165+AS174+AS183+AS192+AS201+AS220+AS331+AS334</f>
        <v>8749422</v>
      </c>
      <c r="AT338" s="118">
        <f>+AT10+AT21+AT30+AT48+AT39+AT57+AT66+AT75+AT84+AT93+AT102+AT111+AT120+AT129+AT138+AT147+AT156+AT165+AT174+AT183+AT192+AT201+AT220+AT331+AT334</f>
        <v>5759990</v>
      </c>
      <c r="AU338" s="118">
        <f>+AU10+AU21+AU30+AU48+AU39+AU57+AU66+AU75+AU84+AU93+AU102+AU111+AU120+AU129+AU138+AU147+AU156+AU165+AU174+AU183+AU192+AU201+AU220+AU331+AU334</f>
        <v>0</v>
      </c>
      <c r="AV338" s="118">
        <f>+AU338+AT338+AS338</f>
        <v>14509412</v>
      </c>
      <c r="AW338" s="118">
        <f>+AW10+AW21+AW30+AW48+AW39+AW57+AW66+AW75+AW84+AW93+AW102+AW111+AW120+AW129+AW138+AW147+AW156+AW165+AW174+AW183+AW192+AW201+AW220+AW331+AW334</f>
        <v>-9686</v>
      </c>
      <c r="AX338" s="118">
        <f>+AX10+AX21+AX30+AX48+AX39+AX57+AX66+AX75+AX84+AX93+AX102+AX111+AX120+AX129+AX138+AX147+AX156+AX165+AX174+AX183+AX192+AX201+AX220+AX331+AX334</f>
        <v>8215</v>
      </c>
      <c r="AY338" s="118">
        <f>+AY10+AY21+AY30+AY48+AY39+AY57+AY66+AY75+AY84+AY93+AY102+AY111+AY120+AY129+AY138+AY147+AY156+AY165+AY174+AY183+AY192+AY201+AY220+AY331+AY334</f>
        <v>0</v>
      </c>
      <c r="AZ338" s="118">
        <f>+AY338+AX338+AW338</f>
        <v>-1471</v>
      </c>
      <c r="BA338" s="118">
        <f>+BA10+BA21+BA30+BA48+BA39+BA57+BA66+BA75+BA84+BA93+BA102+BA111+BA120+BA129+BA138+BA147+BA156+BA165+BA174+BA183+BA192+BA201+BA220+BA331+BA334</f>
        <v>8739736</v>
      </c>
      <c r="BB338" s="118">
        <f>+BB10+BB21+BB30+BB48+BB39+BB57+BB66+BB75+BB84+BB93+BB102+BB111+BB120+BB129+BB138+BB147+BB156+BB165+BB174+BB183+BB192+BB201+BB220+BB331+BB334</f>
        <v>5768205</v>
      </c>
      <c r="BC338" s="118">
        <f>+BC10+BC21+BC30+BC48+BC39+BC57+BC66+BC75+BC84+BC93+BC102+BC111+BC120+BC129+BC138+BC147+BC156+BC165+BC174+BC183+BC192+BC201+BC220+BC331+BC334</f>
        <v>0</v>
      </c>
      <c r="BD338" s="118">
        <f>+BC338+BB338+BA338</f>
        <v>14507941</v>
      </c>
    </row>
    <row r="339" spans="1:60" ht="17.25" customHeight="1" collapsed="1" thickBot="1" x14ac:dyDescent="0.25">
      <c r="A339" s="6"/>
      <c r="B339" s="119"/>
      <c r="C339" s="114"/>
      <c r="D339" s="114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33"/>
      <c r="AN339" s="33"/>
      <c r="AO339" s="33"/>
      <c r="AP339" s="33"/>
      <c r="AQ339" s="33"/>
      <c r="AR339" s="33"/>
      <c r="AS339" s="33"/>
      <c r="AT339" s="33"/>
      <c r="AU339" s="33"/>
      <c r="AV339" s="33"/>
      <c r="AW339" s="33"/>
      <c r="AX339" s="33"/>
      <c r="AY339" s="33"/>
      <c r="AZ339" s="33"/>
      <c r="BA339" s="33"/>
      <c r="BB339" s="33"/>
      <c r="BC339" s="33"/>
      <c r="BD339" s="33"/>
      <c r="BF339" s="317"/>
      <c r="BG339" s="317"/>
      <c r="BH339" s="317"/>
    </row>
    <row r="340" spans="1:60" ht="19.5" customHeight="1" x14ac:dyDescent="0.2">
      <c r="A340" s="6"/>
      <c r="B340" s="271"/>
      <c r="C340" s="272" t="s">
        <v>69</v>
      </c>
      <c r="D340" s="273"/>
      <c r="E340" s="274">
        <f>+E341+E343+E345+E347+E349+E354</f>
        <v>9665195</v>
      </c>
      <c r="F340" s="274">
        <f>+F341+F343+F345+F347+F349+F354</f>
        <v>4279103</v>
      </c>
      <c r="G340" s="274">
        <f>+G341+G343+G345+G347+G349+G354</f>
        <v>0</v>
      </c>
      <c r="H340" s="274">
        <f t="shared" ref="H340:H354" si="759">+G340+F340+E340</f>
        <v>13944298</v>
      </c>
      <c r="I340" s="274">
        <f>+I341+I343+I345+I347+I349+I354</f>
        <v>-114118</v>
      </c>
      <c r="J340" s="274">
        <f>+J341+J343+J345+J347+J349+J354</f>
        <v>15318</v>
      </c>
      <c r="K340" s="274">
        <f>+K341+K343+K345+K347+K349+K354</f>
        <v>0</v>
      </c>
      <c r="L340" s="274">
        <f t="shared" ref="L340:L354" si="760">+K340+J340+I340</f>
        <v>-98800</v>
      </c>
      <c r="M340" s="274">
        <f>+M341+M343+M345+M347+M349+M354</f>
        <v>9551077</v>
      </c>
      <c r="N340" s="274">
        <f>+N341+N343+N345+N347+N349+N354</f>
        <v>4294421</v>
      </c>
      <c r="O340" s="274">
        <f>+O341+O343+O345+O347+O349+O354</f>
        <v>0</v>
      </c>
      <c r="P340" s="274">
        <f t="shared" ref="P340:P354" si="761">+O340+N340+M340</f>
        <v>13845498</v>
      </c>
      <c r="Q340" s="274">
        <f>+Q341+Q343+Q345+Q347+Q349+Q354</f>
        <v>54616</v>
      </c>
      <c r="R340" s="274">
        <f>+R341+R343+R345+R347+R349+R354</f>
        <v>-2862</v>
      </c>
      <c r="S340" s="274">
        <f>+S341+S343+S345+S347+S349+S354</f>
        <v>0</v>
      </c>
      <c r="T340" s="274">
        <f t="shared" ref="T340:T354" si="762">+S340+R340+Q340</f>
        <v>51754</v>
      </c>
      <c r="U340" s="274">
        <f>+U341+U343+U345+U347+U349+U354</f>
        <v>9605693</v>
      </c>
      <c r="V340" s="274">
        <f>+V341+V343+V345+V347+V349+V354</f>
        <v>4291559</v>
      </c>
      <c r="W340" s="274">
        <f>+W341+W343+W345+W347+W349+W354</f>
        <v>0</v>
      </c>
      <c r="X340" s="275">
        <f t="shared" ref="X340:X354" si="763">+W340+V340+U340</f>
        <v>13897252</v>
      </c>
      <c r="Y340" s="274">
        <f>+Y341+Y343+Y345+Y347+Y349+Y354</f>
        <v>-529170</v>
      </c>
      <c r="Z340" s="274">
        <f>+Z341+Z343+Z345+Z347+Z349+Z354</f>
        <v>27978</v>
      </c>
      <c r="AA340" s="274">
        <f>+AA341+AA343+AA345+AA347+AA349+AA354</f>
        <v>0</v>
      </c>
      <c r="AB340" s="274">
        <f t="shared" ref="AB340:AB354" si="764">+AA340+Z340+Y340</f>
        <v>-501192</v>
      </c>
      <c r="AC340" s="274">
        <f>+AC341+AC343+AC345+AC347+AC349+AC354</f>
        <v>9076523</v>
      </c>
      <c r="AD340" s="274">
        <f>+AD341+AD343+AD345+AD347+AD349+AD354</f>
        <v>4319537</v>
      </c>
      <c r="AE340" s="274">
        <f>+AE341+AE343+AE345+AE347+AE349+AE354</f>
        <v>0</v>
      </c>
      <c r="AF340" s="275">
        <f t="shared" ref="AF340:AF354" si="765">+AE340+AD340+AC340</f>
        <v>13396060</v>
      </c>
      <c r="AG340" s="274">
        <f>+AG341+AG343+AG345+AG347+AG349+AG354</f>
        <v>-733620</v>
      </c>
      <c r="AH340" s="274">
        <f>+AH341+AH343+AH345+AH347+AH349+AH354</f>
        <v>196106</v>
      </c>
      <c r="AI340" s="274">
        <f>+AI341+AI343+AI345+AI347+AI349+AI354</f>
        <v>0</v>
      </c>
      <c r="AJ340" s="274">
        <f t="shared" ref="AJ340:AJ354" si="766">+AI340+AH340+AG340</f>
        <v>-537514</v>
      </c>
      <c r="AK340" s="274">
        <f>+AK341+AK343+AK345+AK347+AK349+AK354</f>
        <v>8342903</v>
      </c>
      <c r="AL340" s="274">
        <f>+AL341+AL343+AL345+AL347+AL349+AL354</f>
        <v>4515643</v>
      </c>
      <c r="AM340" s="274">
        <f>+AM341+AM343+AM345+AM347+AM349+AM354</f>
        <v>0</v>
      </c>
      <c r="AN340" s="275">
        <f t="shared" ref="AN340:AN354" si="767">+AM340+AL340+AK340</f>
        <v>12858546</v>
      </c>
      <c r="AO340" s="274">
        <f>+AO341+AO343+AO345+AO347+AO349+AO354</f>
        <v>-136112</v>
      </c>
      <c r="AP340" s="274">
        <f>+AP341+AP343+AP345+AP347+AP349+AP354</f>
        <v>2686</v>
      </c>
      <c r="AQ340" s="274">
        <f>+AQ341+AQ343+AQ345+AQ347+AQ349+AQ354</f>
        <v>0</v>
      </c>
      <c r="AR340" s="274">
        <f t="shared" ref="AR340:AR354" si="768">+AQ340+AP340+AO340</f>
        <v>-133426</v>
      </c>
      <c r="AS340" s="274">
        <f>+AS341+AS343+AS345+AS347+AS349+AS354</f>
        <v>8206791</v>
      </c>
      <c r="AT340" s="274">
        <f>+AT341+AT343+AT345+AT347+AT349+AT354</f>
        <v>4518329</v>
      </c>
      <c r="AU340" s="274">
        <f>+AU341+AU343+AU345+AU347+AU349+AU354</f>
        <v>0</v>
      </c>
      <c r="AV340" s="275">
        <f t="shared" ref="AV340:AV354" si="769">+AU340+AT340+AS340</f>
        <v>12725120</v>
      </c>
      <c r="AW340" s="274">
        <f>+AW341+AW343+AW345+AW347+AW349+AW354</f>
        <v>-9686</v>
      </c>
      <c r="AX340" s="274">
        <f>+AX341+AX343+AX345+AX347+AX349+AX354</f>
        <v>34188</v>
      </c>
      <c r="AY340" s="274">
        <f>+AY341+AY343+AY345+AY347+AY349+AY354</f>
        <v>0</v>
      </c>
      <c r="AZ340" s="274">
        <f t="shared" ref="AZ340:AZ354" si="770">+AY340+AX340+AW340</f>
        <v>24502</v>
      </c>
      <c r="BA340" s="274">
        <f>+BA341+BA343+BA345+BA347+BA349+BA354</f>
        <v>8197105</v>
      </c>
      <c r="BB340" s="274">
        <f>+BB341+BB343+BB345+BB347+BB349+BB354</f>
        <v>4552517</v>
      </c>
      <c r="BC340" s="274">
        <f>+BC341+BC343+BC345+BC347+BC349+BC354</f>
        <v>0</v>
      </c>
      <c r="BD340" s="275">
        <f t="shared" ref="BD340:BD354" si="771">+BC340+BB340+BA340</f>
        <v>12749622</v>
      </c>
      <c r="BF340" s="317"/>
      <c r="BG340" s="317"/>
      <c r="BH340" s="317"/>
    </row>
    <row r="341" spans="1:60" ht="19.5" customHeight="1" x14ac:dyDescent="0.2">
      <c r="A341" s="22"/>
      <c r="B341" s="276"/>
      <c r="C341" s="24">
        <v>1</v>
      </c>
      <c r="D341" s="316" t="s">
        <v>11</v>
      </c>
      <c r="E341" s="26">
        <f>+E312+E242+E232+E292+E222+E193+E184+E175+E166+E157+E148+E139+E130+E121+E112+E103+E94+E85+E76+E67+E58+E40+E49+E31+E22+E11+E322+E252+E302+E282+E262+E272</f>
        <v>256686</v>
      </c>
      <c r="F341" s="26">
        <f>+F312+F242+F232+F292+F222+F193+F184+F175+F166+F157+F148+F139+F130+F121+F112+F103+F94+F85+F76+F67+F58+F40+F49+F31+F22+F11+F322+F252+F302+F282+F262+F272</f>
        <v>77421</v>
      </c>
      <c r="G341" s="26">
        <f>+G312+G242+G232+G292+G222+G193+G184+G175+G166+G157+G148+G139+G130+G121+G112+G103+G94+G85+G76+G67+G58+G40+G49+G31+G22+G11+G322+G252+G302+G282+G262+G272</f>
        <v>0</v>
      </c>
      <c r="H341" s="26">
        <f t="shared" si="759"/>
        <v>334107</v>
      </c>
      <c r="I341" s="26">
        <f>+I312+I242+I232+I292+I222+I193+I184+I175+I166+I157+I148+I139+I130+I121+I112+I103+I94+I85+I76+I67+I58+I40+I49+I31+I22+I11+I322+I252+I302+I282+I262+I272</f>
        <v>0</v>
      </c>
      <c r="J341" s="26">
        <f>+J312+J242+J232+J292+J222+J193+J184+J175+J166+J157+J148+J139+J130+J121+J112+J103+J94+J85+J76+J67+J58+J40+J49+J31+J22+J11+J322+J252+J302+J282+J262+J272</f>
        <v>-763</v>
      </c>
      <c r="K341" s="26">
        <f>+K312+K242+K232+K292+K222+K193+K184+K175+K166+K157+K148+K139+K130+K121+K112+K103+K94+K85+K76+K67+K58+K40+K49+K31+K22+K11+K322+K252+K302+K282+K262+K272</f>
        <v>0</v>
      </c>
      <c r="L341" s="26">
        <f t="shared" si="760"/>
        <v>-763</v>
      </c>
      <c r="M341" s="26">
        <f>+M312+M242+M232+M292+M222+M193+M184+M175+M166+M157+M148+M139+M130+M121+M112+M103+M94+M85+M76+M67+M58+M40+M49+M31+M22+M11+M322+M252+M302+M282+M262+M272</f>
        <v>256686</v>
      </c>
      <c r="N341" s="26">
        <f>+N312+N242+N232+N292+N222+N193+N184+N175+N166+N157+N148+N139+N130+N121+N112+N103+N94+N85+N76+N67+N58+N40+N49+N31+N22+N11+N322+N252+N302+N282+N262+N272</f>
        <v>76658</v>
      </c>
      <c r="O341" s="26">
        <f>+O312+O242+O232+O292+O222+O193+O184+O175+O166+O157+O148+O139+O130+O121+O112+O103+O94+O85+O76+O67+O58+O40+O49+O31+O22+O11+O322+O252+O302+O282+O262+O272</f>
        <v>0</v>
      </c>
      <c r="P341" s="26">
        <f t="shared" si="761"/>
        <v>333344</v>
      </c>
      <c r="Q341" s="26">
        <f>+Q312+Q242+Q232+Q292+Q222+Q193+Q184+Q175+Q166+Q157+Q148+Q139+Q130+Q121+Q112+Q103+Q94+Q85+Q76+Q67+Q58+Q40+Q49+Q31+Q22+Q11+Q322+Q252+Q302+Q282+Q262+Q272</f>
        <v>0</v>
      </c>
      <c r="R341" s="26">
        <f>+R312+R242+R232+R292+R222+R193+R184+R175+R166+R157+R148+R139+R130+R121+R112+R103+R94+R85+R76+R67+R58+R40+R49+R31+R22+R11+R322+R252+R302+R282+R262+R272</f>
        <v>-120</v>
      </c>
      <c r="S341" s="26">
        <f>+S312+S242+S232+S292+S222+S193+S184+S175+S166+S157+S148+S139+S130+S121+S112+S103+S94+S85+S76+S67+S58+S40+S49+S31+S22+S11+S322+S252+S302+S282+S262+S272</f>
        <v>0</v>
      </c>
      <c r="T341" s="26">
        <f t="shared" si="762"/>
        <v>-120</v>
      </c>
      <c r="U341" s="26">
        <f>+U312+U242+U232+U292+U222+U193+U184+U175+U166+U157+U148+U139+U130+U121+U112+U103+U94+U85+U76+U67+U58+U40+U49+U31+U22+U11+U322+U252+U302+U282+U262+U272</f>
        <v>256686</v>
      </c>
      <c r="V341" s="26">
        <f>+V312+V242+V232+V292+V222+V193+V184+V175+V166+V157+V148+V139+V130+V121+V112+V103+V94+V85+V76+V67+V58+V40+V49+V31+V22+V11+V322+V252+V302+V282+V262+V272</f>
        <v>76538</v>
      </c>
      <c r="W341" s="26">
        <f>+W312+W242+W232+W292+W222+W193+W184+W175+W166+W157+W148+W139+W130+W121+W112+W103+W94+W85+W76+W67+W58+W40+W49+W31+W22+W11+W322+W252+W302+W282+W262+W272</f>
        <v>0</v>
      </c>
      <c r="X341" s="277">
        <f t="shared" si="763"/>
        <v>333224</v>
      </c>
      <c r="Y341" s="26">
        <f>+Y312+Y242+Y232+Y292+Y222+Y193+Y184+Y175+Y166+Y157+Y148+Y139+Y130+Y121+Y112+Y103+Y94+Y85+Y76+Y67+Y58+Y40+Y49+Y31+Y22+Y11+Y322+Y252+Y302+Y282+Y262+Y272</f>
        <v>4220</v>
      </c>
      <c r="Z341" s="26">
        <f>+Z312+Z242+Z232+Z292+Z222+Z193+Z184+Z175+Z166+Z157+Z148+Z139+Z130+Z121+Z112+Z103+Z94+Z85+Z76+Z67+Z58+Z40+Z49+Z31+Z22+Z11+Z322+Z252+Z302+Z282+Z262+Z272</f>
        <v>8259</v>
      </c>
      <c r="AA341" s="26">
        <f>+AA312+AA242+AA232+AA292+AA222+AA193+AA184+AA175+AA166+AA157+AA148+AA139+AA130+AA121+AA112+AA103+AA94+AA85+AA76+AA67+AA58+AA40+AA49+AA31+AA22+AA11+AA322+AA252+AA302+AA282+AA262+AA272</f>
        <v>0</v>
      </c>
      <c r="AB341" s="26">
        <f t="shared" si="764"/>
        <v>12479</v>
      </c>
      <c r="AC341" s="26">
        <f>+AC312+AC242+AC232+AC292+AC222+AC193+AC184+AC175+AC166+AC157+AC148+AC139+AC130+AC121+AC112+AC103+AC94+AC85+AC76+AC67+AC58+AC40+AC49+AC31+AC22+AC11+AC322+AC252+AC302+AC282+AC262+AC272</f>
        <v>260906</v>
      </c>
      <c r="AD341" s="26">
        <f>+AD312+AD242+AD232+AD292+AD222+AD193+AD184+AD175+AD166+AD157+AD148+AD139+AD130+AD121+AD112+AD103+AD94+AD85+AD76+AD67+AD58+AD40+AD49+AD31+AD22+AD11+AD322+AD252+AD302+AD282+AD262+AD272</f>
        <v>84797</v>
      </c>
      <c r="AE341" s="26">
        <f>+AE312+AE242+AE232+AE292+AE222+AE193+AE184+AE175+AE166+AE157+AE148+AE139+AE130+AE121+AE112+AE103+AE94+AE85+AE76+AE67+AE58+AE40+AE49+AE31+AE22+AE11+AE322+AE252+AE302+AE282+AE262+AE272</f>
        <v>0</v>
      </c>
      <c r="AF341" s="277">
        <f t="shared" si="765"/>
        <v>345703</v>
      </c>
      <c r="AG341" s="26">
        <f>+AG312+AG242+AG232+AG292+AG222+AG193+AG184+AG175+AG166+AG157+AG148+AG139+AG130+AG121+AG112+AG103+AG94+AG85+AG76+AG67+AG58+AG40+AG49+AG31+AG22+AG11+AG322+AG252+AG302+AG282+AG262+AG272</f>
        <v>-2575</v>
      </c>
      <c r="AH341" s="26">
        <f>+AH312+AH242+AH232+AH292+AH222+AH193+AH184+AH175+AH166+AH157+AH148+AH139+AH130+AH121+AH112+AH103+AH94+AH85+AH76+AH67+AH58+AH40+AH49+AH31+AH22+AH11+AH322+AH252+AH302+AH282+AH262+AH272</f>
        <v>4270</v>
      </c>
      <c r="AI341" s="26">
        <f>+AI312+AI242+AI232+AI292+AI222+AI193+AI184+AI175+AI166+AI157+AI148+AI139+AI130+AI121+AI112+AI103+AI94+AI85+AI76+AI67+AI58+AI40+AI49+AI31+AI22+AI11+AI322+AI252+AI302+AI282+AI262+AI272</f>
        <v>0</v>
      </c>
      <c r="AJ341" s="26">
        <f t="shared" si="766"/>
        <v>1695</v>
      </c>
      <c r="AK341" s="26">
        <f>+AK312+AK242+AK232+AK292+AK222+AK193+AK184+AK175+AK166+AK157+AK148+AK139+AK130+AK121+AK112+AK103+AK94+AK85+AK76+AK67+AK58+AK40+AK49+AK31+AK22+AK11+AK322+AK252+AK302+AK282+AK262+AK272</f>
        <v>258331</v>
      </c>
      <c r="AL341" s="26">
        <f>+AL312+AL242+AL232+AL292+AL222+AL193+AL184+AL175+AL166+AL157+AL148+AL139+AL130+AL121+AL112+AL103+AL94+AL85+AL76+AL67+AL58+AL40+AL49+AL31+AL22+AL11+AL322+AL252+AL302+AL282+AL262+AL272</f>
        <v>89067</v>
      </c>
      <c r="AM341" s="26">
        <f>+AM312+AM242+AM232+AM292+AM222+AM193+AM184+AM175+AM166+AM157+AM148+AM139+AM130+AM121+AM112+AM103+AM94+AM85+AM76+AM67+AM58+AM40+AM49+AM31+AM22+AM11+AM322+AM252+AM302+AM282+AM262+AM272</f>
        <v>0</v>
      </c>
      <c r="AN341" s="277">
        <f t="shared" si="767"/>
        <v>347398</v>
      </c>
      <c r="AO341" s="26">
        <f>+AO312+AO242+AO232+AO292+AO222+AO193+AO184+AO175+AO166+AO157+AO148+AO139+AO130+AO121+AO112+AO103+AO94+AO85+AO76+AO67+AO58+AO40+AO49+AO31+AO22+AO11+AO322+AO252+AO302+AO282+AO262+AO272</f>
        <v>-640</v>
      </c>
      <c r="AP341" s="26">
        <f>+AP312+AP242+AP232+AP292+AP222+AP193+AP184+AP175+AP166+AP157+AP148+AP139+AP130+AP121+AP112+AP103+AP94+AP85+AP76+AP67+AP58+AP40+AP49+AP31+AP22+AP11+AP322+AP252+AP302+AP282+AP262+AP272</f>
        <v>3505</v>
      </c>
      <c r="AQ341" s="26">
        <f>+AQ312+AQ242+AQ232+AQ292+AQ222+AQ193+AQ184+AQ175+AQ166+AQ157+AQ148+AQ139+AQ130+AQ121+AQ112+AQ103+AQ94+AQ85+AQ76+AQ67+AQ58+AQ40+AQ49+AQ31+AQ22+AQ11+AQ322+AQ252+AQ302+AQ282+AQ262+AQ272</f>
        <v>0</v>
      </c>
      <c r="AR341" s="26">
        <f t="shared" si="768"/>
        <v>2865</v>
      </c>
      <c r="AS341" s="26">
        <f>+AS312+AS242+AS232+AS292+AS222+AS193+AS184+AS175+AS166+AS157+AS148+AS139+AS130+AS121+AS112+AS103+AS94+AS85+AS76+AS67+AS58+AS40+AS49+AS31+AS22+AS11+AS322+AS252+AS302+AS282+AS262+AS272</f>
        <v>257691</v>
      </c>
      <c r="AT341" s="26">
        <f>+AT312+AT242+AT232+AT292+AT222+AT193+AT184+AT175+AT166+AT157+AT148+AT139+AT130+AT121+AT112+AT103+AT94+AT85+AT76+AT67+AT58+AT40+AT49+AT31+AT22+AT11+AT322+AT252+AT302+AT282+AT262+AT272</f>
        <v>92572</v>
      </c>
      <c r="AU341" s="26">
        <f>+AU312+AU242+AU232+AU292+AU222+AU193+AU184+AU175+AU166+AU157+AU148+AU139+AU130+AU121+AU112+AU103+AU94+AU85+AU76+AU67+AU58+AU40+AU49+AU31+AU22+AU11+AU322+AU252+AU302+AU282+AU262+AU272</f>
        <v>0</v>
      </c>
      <c r="AV341" s="277">
        <f t="shared" si="769"/>
        <v>350263</v>
      </c>
      <c r="AW341" s="26">
        <f>+AW312+AW242+AW232+AW292+AW222+AW193+AW184+AW175+AW166+AW157+AW148+AW139+AW130+AW121+AW112+AW103+AW94+AW85+AW76+AW67+AW58+AW40+AW49+AW31+AW22+AW11+AW322+AW252+AW302+AW282+AW262+AW272</f>
        <v>-5170</v>
      </c>
      <c r="AX341" s="26">
        <f>+AX312+AX242+AX232+AX292+AX222+AX193+AX184+AX175+AX166+AX157+AX148+AX139+AX130+AX121+AX112+AX103+AX94+AX85+AX76+AX67+AX58+AX40+AX49+AX31+AX22+AX11+AX322+AX252+AX302+AX282+AX262+AX272</f>
        <v>6458</v>
      </c>
      <c r="AY341" s="26">
        <f>+AY312+AY242+AY232+AY292+AY222+AY193+AY184+AY175+AY166+AY157+AY148+AY139+AY130+AY121+AY112+AY103+AY94+AY85+AY76+AY67+AY58+AY40+AY49+AY31+AY22+AY11+AY322+AY252+AY302+AY282+AY262+AY272</f>
        <v>0</v>
      </c>
      <c r="AZ341" s="26">
        <f t="shared" si="770"/>
        <v>1288</v>
      </c>
      <c r="BA341" s="26">
        <f>+BA312+BA242+BA232+BA292+BA222+BA193+BA184+BA175+BA166+BA157+BA148+BA139+BA130+BA121+BA112+BA103+BA94+BA85+BA76+BA67+BA58+BA40+BA49+BA31+BA22+BA11+BA322+BA252+BA302+BA282+BA262+BA272</f>
        <v>252521</v>
      </c>
      <c r="BB341" s="26">
        <f>+BB312+BB242+BB232+BB292+BB222+BB193+BB184+BB175+BB166+BB157+BB148+BB139+BB130+BB121+BB112+BB103+BB94+BB85+BB76+BB67+BB58+BB40+BB49+BB31+BB22+BB11+BB322+BB252+BB302+BB282+BB262+BB272</f>
        <v>99030</v>
      </c>
      <c r="BC341" s="26">
        <f>+BC312+BC242+BC232+BC292+BC222+BC193+BC184+BC175+BC166+BC157+BC148+BC139+BC130+BC121+BC112+BC103+BC94+BC85+BC76+BC67+BC58+BC40+BC49+BC31+BC22+BC11+BC322+BC252+BC302+BC282+BC262+BC272</f>
        <v>0</v>
      </c>
      <c r="BD341" s="277">
        <f t="shared" si="771"/>
        <v>351551</v>
      </c>
      <c r="BF341" s="317"/>
      <c r="BG341" s="317"/>
      <c r="BH341" s="317"/>
    </row>
    <row r="342" spans="1:60" ht="19.5" hidden="1" customHeight="1" outlineLevel="1" x14ac:dyDescent="0.2">
      <c r="A342" s="6"/>
      <c r="B342" s="278"/>
      <c r="C342" s="29"/>
      <c r="D342" s="120" t="s">
        <v>70</v>
      </c>
      <c r="E342" s="102">
        <v>0</v>
      </c>
      <c r="F342" s="102">
        <v>0</v>
      </c>
      <c r="G342" s="102">
        <v>0</v>
      </c>
      <c r="H342" s="102">
        <f t="shared" si="759"/>
        <v>0</v>
      </c>
      <c r="I342" s="102">
        <v>0</v>
      </c>
      <c r="J342" s="102">
        <v>0</v>
      </c>
      <c r="K342" s="102">
        <v>0</v>
      </c>
      <c r="L342" s="102">
        <f t="shared" si="760"/>
        <v>0</v>
      </c>
      <c r="M342" s="102">
        <v>0</v>
      </c>
      <c r="N342" s="102">
        <v>0</v>
      </c>
      <c r="O342" s="102">
        <v>0</v>
      </c>
      <c r="P342" s="102">
        <f t="shared" si="761"/>
        <v>0</v>
      </c>
      <c r="Q342" s="102">
        <v>0</v>
      </c>
      <c r="R342" s="102">
        <v>0</v>
      </c>
      <c r="S342" s="102">
        <v>0</v>
      </c>
      <c r="T342" s="102">
        <f t="shared" si="762"/>
        <v>0</v>
      </c>
      <c r="U342" s="102">
        <v>0</v>
      </c>
      <c r="V342" s="102">
        <v>0</v>
      </c>
      <c r="W342" s="102">
        <v>0</v>
      </c>
      <c r="X342" s="279">
        <f t="shared" si="763"/>
        <v>0</v>
      </c>
      <c r="Y342" s="102">
        <v>0</v>
      </c>
      <c r="Z342" s="102">
        <v>0</v>
      </c>
      <c r="AA342" s="102">
        <v>0</v>
      </c>
      <c r="AB342" s="102">
        <f t="shared" si="764"/>
        <v>0</v>
      </c>
      <c r="AC342" s="102">
        <v>0</v>
      </c>
      <c r="AD342" s="102">
        <v>0</v>
      </c>
      <c r="AE342" s="102">
        <v>0</v>
      </c>
      <c r="AF342" s="279">
        <f t="shared" si="765"/>
        <v>0</v>
      </c>
      <c r="AG342" s="102">
        <v>0</v>
      </c>
      <c r="AH342" s="102">
        <v>0</v>
      </c>
      <c r="AI342" s="102">
        <v>0</v>
      </c>
      <c r="AJ342" s="102">
        <f t="shared" si="766"/>
        <v>0</v>
      </c>
      <c r="AK342" s="102">
        <v>0</v>
      </c>
      <c r="AL342" s="102">
        <v>0</v>
      </c>
      <c r="AM342" s="102">
        <v>0</v>
      </c>
      <c r="AN342" s="279">
        <f t="shared" si="767"/>
        <v>0</v>
      </c>
      <c r="AO342" s="102">
        <v>0</v>
      </c>
      <c r="AP342" s="102">
        <v>0</v>
      </c>
      <c r="AQ342" s="102">
        <v>0</v>
      </c>
      <c r="AR342" s="102">
        <f t="shared" si="768"/>
        <v>0</v>
      </c>
      <c r="AS342" s="102">
        <v>0</v>
      </c>
      <c r="AT342" s="102">
        <v>0</v>
      </c>
      <c r="AU342" s="102">
        <v>0</v>
      </c>
      <c r="AV342" s="279">
        <f t="shared" si="769"/>
        <v>0</v>
      </c>
      <c r="AW342" s="102">
        <v>0</v>
      </c>
      <c r="AX342" s="102">
        <v>0</v>
      </c>
      <c r="AY342" s="102">
        <v>0</v>
      </c>
      <c r="AZ342" s="102">
        <f t="shared" si="770"/>
        <v>0</v>
      </c>
      <c r="BA342" s="102">
        <v>0</v>
      </c>
      <c r="BB342" s="102">
        <v>0</v>
      </c>
      <c r="BC342" s="102">
        <v>0</v>
      </c>
      <c r="BD342" s="279">
        <f t="shared" si="771"/>
        <v>0</v>
      </c>
      <c r="BF342" s="317"/>
      <c r="BG342" s="317"/>
      <c r="BH342" s="317"/>
    </row>
    <row r="343" spans="1:60" ht="31.5" collapsed="1" x14ac:dyDescent="0.2">
      <c r="A343" s="22"/>
      <c r="B343" s="276"/>
      <c r="C343" s="24">
        <v>2</v>
      </c>
      <c r="D343" s="316" t="s">
        <v>71</v>
      </c>
      <c r="E343" s="26">
        <f>+E313+E243+E233+E293+E223+E194+E185+E176+E167+E158+E149+E140+E131+E122+E113+E104+E95+E86+E77+E68+E59+E41+E50+E32+E23+E12+E323+E253+E303+E283+E263+E273</f>
        <v>28392</v>
      </c>
      <c r="F343" s="26">
        <f>+F313+F243+F233+F293+F223+F194+F185+F176+F167+F158+F149+F140+F131+F122+F113+F104+F95+F86+F77+F68+F59+F41+F50+F32+F23+F12+F323+F253+F303+F283+F263+F273</f>
        <v>12548</v>
      </c>
      <c r="G343" s="26">
        <f>+G313+G243+G233+G293+G223+G194+G185+G176+G167+G158+G149+G140+G131+G122+G113+G104+G95+G86+G77+G68+G59+G41+G50+G32+G23+G12+G323+G253+G303+G283+G263+G273</f>
        <v>0</v>
      </c>
      <c r="H343" s="26">
        <f t="shared" si="759"/>
        <v>40940</v>
      </c>
      <c r="I343" s="26">
        <f>+I313+I243+I233+I293+I223+I194+I185+I176+I167+I158+I149+I140+I131+I122+I113+I104+I95+I86+I77+I68+I59+I41+I50+I32+I23+I12+I323+I253+I303+I283+I263+I273</f>
        <v>0</v>
      </c>
      <c r="J343" s="26">
        <f>+J313+J243+J233+J293+J223+J194+J185+J176+J167+J158+J149+J140+J131+J122+J113+J104+J95+J86+J77+J68+J59+J41+J50+J32+J23+J12+J323+J253+J303+J283+J263+J273</f>
        <v>54</v>
      </c>
      <c r="K343" s="26">
        <f>+K313+K243+K233+K293+K223+K194+K185+K176+K167+K158+K149+K140+K131+K122+K113+K104+K95+K86+K77+K68+K59+K41+K50+K32+K23+K12+K323+K253+K303+K283+K263+K273</f>
        <v>0</v>
      </c>
      <c r="L343" s="26">
        <f t="shared" si="760"/>
        <v>54</v>
      </c>
      <c r="M343" s="26">
        <f>+M313+M243+M233+M293+M223+M194+M185+M176+M167+M158+M149+M140+M131+M122+M113+M104+M95+M86+M77+M68+M59+M41+M50+M32+M23+M12+M323+M253+M303+M283+M263+M273</f>
        <v>28392</v>
      </c>
      <c r="N343" s="26">
        <f>+N313+N243+N233+N293+N223+N194+N185+N176+N167+N158+N149+N140+N131+N122+N113+N104+N95+N86+N77+N68+N59+N41+N50+N32+N23+N12+N323+N253+N303+N283+N263+N273</f>
        <v>12602</v>
      </c>
      <c r="O343" s="26">
        <f>+O313+O243+O233+O293+O223+O194+O185+O176+O167+O158+O149+O140+O131+O122+O113+O104+O95+O86+O77+O68+O59+O41+O50+O32+O23+O12+O323+O253+O303+O283+O263+O273</f>
        <v>0</v>
      </c>
      <c r="P343" s="26">
        <f t="shared" si="761"/>
        <v>40994</v>
      </c>
      <c r="Q343" s="26">
        <f>+Q313+Q243+Q233+Q293+Q223+Q194+Q185+Q176+Q167+Q158+Q149+Q140+Q131+Q122+Q113+Q104+Q95+Q86+Q77+Q68+Q59+Q41+Q50+Q32+Q23+Q12+Q323+Q253+Q303+Q283+Q263+Q273</f>
        <v>0</v>
      </c>
      <c r="R343" s="26">
        <f>+R313+R243+R233+R293+R223+R194+R185+R176+R167+R158+R149+R140+R131+R122+R113+R104+R95+R86+R77+R68+R59+R41+R50+R32+R23+R12+R323+R253+R303+R283+R263+R273</f>
        <v>0</v>
      </c>
      <c r="S343" s="26">
        <f>+S313+S243+S233+S293+S223+S194+S185+S176+S167+S158+S149+S140+S131+S122+S113+S104+S95+S86+S77+S68+S59+S41+S50+S32+S23+S12+S323+S253+S303+S283+S263+S273</f>
        <v>0</v>
      </c>
      <c r="T343" s="26">
        <f t="shared" si="762"/>
        <v>0</v>
      </c>
      <c r="U343" s="26">
        <f>+U313+U243+U233+U293+U223+U194+U185+U176+U167+U158+U149+U140+U131+U122+U113+U104+U95+U86+U77+U68+U59+U41+U50+U32+U23+U12+U323+U253+U303+U283+U263+U273</f>
        <v>28392</v>
      </c>
      <c r="V343" s="26">
        <f>+V313+V243+V233+V293+V223+V194+V185+V176+V167+V158+V149+V140+V131+V122+V113+V104+V95+V86+V77+V68+V59+V41+V50+V32+V23+V12+V323+V253+V303+V283+V263+V273</f>
        <v>12602</v>
      </c>
      <c r="W343" s="26">
        <f>+W313+W243+W233+W293+W223+W194+W185+W176+W167+W158+W149+W140+W131+W122+W113+W104+W95+W86+W77+W68+W59+W41+W50+W32+W23+W12+W323+W253+W303+W283+W263+W273</f>
        <v>0</v>
      </c>
      <c r="X343" s="277">
        <f t="shared" si="763"/>
        <v>40994</v>
      </c>
      <c r="Y343" s="26">
        <f>+Y313+Y243+Y233+Y293+Y223+Y194+Y185+Y176+Y167+Y158+Y149+Y140+Y131+Y122+Y113+Y104+Y95+Y86+Y77+Y68+Y59+Y41+Y50+Y32+Y23+Y12+Y323+Y253+Y303+Y283+Y263+Y273</f>
        <v>576</v>
      </c>
      <c r="Z343" s="26">
        <f>+Z313+Z243+Z233+Z293+Z223+Z194+Z185+Z176+Z167+Z158+Z149+Z140+Z131+Z122+Z113+Z104+Z95+Z86+Z77+Z68+Z59+Z41+Z50+Z32+Z23+Z12+Z323+Z253+Z303+Z283+Z263+Z273</f>
        <v>1548</v>
      </c>
      <c r="AA343" s="26">
        <f>+AA313+AA243+AA233+AA293+AA223+AA194+AA185+AA176+AA167+AA158+AA149+AA140+AA131+AA122+AA113+AA104+AA95+AA86+AA77+AA68+AA59+AA41+AA50+AA32+AA23+AA12+AA323+AA253+AA303+AA283+AA263+AA273</f>
        <v>0</v>
      </c>
      <c r="AB343" s="26">
        <f t="shared" si="764"/>
        <v>2124</v>
      </c>
      <c r="AC343" s="26">
        <f>+AC313+AC243+AC233+AC293+AC223+AC194+AC185+AC176+AC167+AC158+AC149+AC140+AC131+AC122+AC113+AC104+AC95+AC86+AC77+AC68+AC59+AC41+AC50+AC32+AC23+AC12+AC323+AC253+AC303+AC283+AC263+AC273</f>
        <v>28968</v>
      </c>
      <c r="AD343" s="26">
        <f>+AD313+AD243+AD233+AD293+AD223+AD194+AD185+AD176+AD167+AD158+AD149+AD140+AD131+AD122+AD113+AD104+AD95+AD86+AD77+AD68+AD59+AD41+AD50+AD32+AD23+AD12+AD323+AD253+AD303+AD283+AD263+AD273</f>
        <v>14150</v>
      </c>
      <c r="AE343" s="26">
        <f>+AE313+AE243+AE233+AE293+AE223+AE194+AE185+AE176+AE167+AE158+AE149+AE140+AE131+AE122+AE113+AE104+AE95+AE86+AE77+AE68+AE59+AE41+AE50+AE32+AE23+AE12+AE323+AE253+AE303+AE283+AE263+AE273</f>
        <v>0</v>
      </c>
      <c r="AF343" s="277">
        <f t="shared" si="765"/>
        <v>43118</v>
      </c>
      <c r="AG343" s="26">
        <f>+AG313+AG243+AG233+AG293+AG223+AG194+AG185+AG176+AG167+AG158+AG149+AG140+AG131+AG122+AG113+AG104+AG95+AG86+AG77+AG68+AG59+AG41+AG50+AG32+AG23+AG12+AG323+AG253+AG303+AG283+AG263+AG273</f>
        <v>0</v>
      </c>
      <c r="AH343" s="26">
        <f>+AH313+AH243+AH233+AH293+AH223+AH194+AH185+AH176+AH167+AH158+AH149+AH140+AH131+AH122+AH113+AH104+AH95+AH86+AH77+AH68+AH59+AH41+AH50+AH32+AH23+AH12+AH323+AH253+AH303+AH283+AH263+AH273</f>
        <v>1035</v>
      </c>
      <c r="AI343" s="26">
        <f>+AI313+AI243+AI233+AI293+AI223+AI194+AI185+AI176+AI167+AI158+AI149+AI140+AI131+AI122+AI113+AI104+AI95+AI86+AI77+AI68+AI59+AI41+AI50+AI32+AI23+AI12+AI323+AI253+AI303+AI283+AI263+AI273</f>
        <v>0</v>
      </c>
      <c r="AJ343" s="26">
        <f t="shared" si="766"/>
        <v>1035</v>
      </c>
      <c r="AK343" s="26">
        <f>+AK313+AK243+AK233+AK293+AK223+AK194+AK185+AK176+AK167+AK158+AK149+AK140+AK131+AK122+AK113+AK104+AK95+AK86+AK77+AK68+AK59+AK41+AK50+AK32+AK23+AK12+AK323+AK253+AK303+AK283+AK263+AK273</f>
        <v>28968</v>
      </c>
      <c r="AL343" s="26">
        <f>+AL313+AL243+AL233+AL293+AL223+AL194+AL185+AL176+AL167+AL158+AL149+AL140+AL131+AL122+AL113+AL104+AL95+AL86+AL77+AL68+AL59+AL41+AL50+AL32+AL23+AL12+AL323+AL253+AL303+AL283+AL263+AL273</f>
        <v>15185</v>
      </c>
      <c r="AM343" s="26">
        <f>+AM313+AM243+AM233+AM293+AM223+AM194+AM185+AM176+AM167+AM158+AM149+AM140+AM131+AM122+AM113+AM104+AM95+AM86+AM77+AM68+AM59+AM41+AM50+AM32+AM23+AM12+AM323+AM253+AM303+AM283+AM263+AM273</f>
        <v>0</v>
      </c>
      <c r="AN343" s="277">
        <f t="shared" si="767"/>
        <v>44153</v>
      </c>
      <c r="AO343" s="26">
        <f>+AO313+AO243+AO233+AO293+AO223+AO194+AO185+AO176+AO167+AO158+AO149+AO140+AO131+AO122+AO113+AO104+AO95+AO86+AO77+AO68+AO59+AO41+AO50+AO32+AO23+AO12+AO323+AO253+AO303+AO283+AO263+AO273</f>
        <v>0</v>
      </c>
      <c r="AP343" s="26">
        <f>+AP313+AP243+AP233+AP293+AP223+AP194+AP185+AP176+AP167+AP158+AP149+AP140+AP131+AP122+AP113+AP104+AP95+AP86+AP77+AP68+AP59+AP41+AP50+AP32+AP23+AP12+AP323+AP253+AP303+AP283+AP263+AP273</f>
        <v>868</v>
      </c>
      <c r="AQ343" s="26">
        <f>+AQ313+AQ243+AQ233+AQ293+AQ223+AQ194+AQ185+AQ176+AQ167+AQ158+AQ149+AQ140+AQ131+AQ122+AQ113+AQ104+AQ95+AQ86+AQ77+AQ68+AQ59+AQ41+AQ50+AQ32+AQ23+AQ12+AQ323+AQ253+AQ303+AQ283+AQ263+AQ273</f>
        <v>0</v>
      </c>
      <c r="AR343" s="26">
        <f t="shared" si="768"/>
        <v>868</v>
      </c>
      <c r="AS343" s="26">
        <f>+AS313+AS243+AS233+AS293+AS223+AS194+AS185+AS176+AS167+AS158+AS149+AS140+AS131+AS122+AS113+AS104+AS95+AS86+AS77+AS68+AS59+AS41+AS50+AS32+AS23+AS12+AS323+AS253+AS303+AS283+AS263+AS273</f>
        <v>28968</v>
      </c>
      <c r="AT343" s="26">
        <f>+AT313+AT243+AT233+AT293+AT223+AT194+AT185+AT176+AT167+AT158+AT149+AT140+AT131+AT122+AT113+AT104+AT95+AT86+AT77+AT68+AT59+AT41+AT50+AT32+AT23+AT12+AT323+AT253+AT303+AT283+AT263+AT273</f>
        <v>16053</v>
      </c>
      <c r="AU343" s="26">
        <f>+AU313+AU243+AU233+AU293+AU223+AU194+AU185+AU176+AU167+AU158+AU149+AU140+AU131+AU122+AU113+AU104+AU95+AU86+AU77+AU68+AU59+AU41+AU50+AU32+AU23+AU12+AU323+AU253+AU303+AU283+AU263+AU273</f>
        <v>0</v>
      </c>
      <c r="AV343" s="277">
        <f t="shared" si="769"/>
        <v>45021</v>
      </c>
      <c r="AW343" s="26">
        <f>+AW313+AW243+AW233+AW293+AW223+AW194+AW185+AW176+AW167+AW158+AW149+AW140+AW131+AW122+AW113+AW104+AW95+AW86+AW77+AW68+AW59+AW41+AW50+AW32+AW23+AW12+AW323+AW253+AW303+AW283+AW263+AW273</f>
        <v>-89</v>
      </c>
      <c r="AX343" s="26">
        <f>+AX313+AX243+AX233+AX293+AX223+AX194+AX185+AX176+AX167+AX158+AX149+AX140+AX131+AX122+AX113+AX104+AX95+AX86+AX77+AX68+AX59+AX41+AX50+AX32+AX23+AX12+AX323+AX253+AX303+AX283+AX263+AX273</f>
        <v>151</v>
      </c>
      <c r="AY343" s="26">
        <f>+AY313+AY243+AY233+AY293+AY223+AY194+AY185+AY176+AY167+AY158+AY149+AY140+AY131+AY122+AY113+AY104+AY95+AY86+AY77+AY68+AY59+AY41+AY50+AY32+AY23+AY12+AY323+AY253+AY303+AY283+AY263+AY273</f>
        <v>0</v>
      </c>
      <c r="AZ343" s="26">
        <f t="shared" si="770"/>
        <v>62</v>
      </c>
      <c r="BA343" s="26">
        <f>+BA313+BA243+BA233+BA293+BA223+BA194+BA185+BA176+BA167+BA158+BA149+BA140+BA131+BA122+BA113+BA104+BA95+BA86+BA77+BA68+BA59+BA41+BA50+BA32+BA23+BA12+BA323+BA253+BA303+BA283+BA263+BA273</f>
        <v>28879</v>
      </c>
      <c r="BB343" s="26">
        <f>+BB313+BB243+BB233+BB293+BB223+BB194+BB185+BB176+BB167+BB158+BB149+BB140+BB131+BB122+BB113+BB104+BB95+BB86+BB77+BB68+BB59+BB41+BB50+BB32+BB23+BB12+BB323+BB253+BB303+BB283+BB263+BB273</f>
        <v>16204</v>
      </c>
      <c r="BC343" s="26">
        <f>+BC313+BC243+BC233+BC293+BC223+BC194+BC185+BC176+BC167+BC158+BC149+BC140+BC131+BC122+BC113+BC104+BC95+BC86+BC77+BC68+BC59+BC41+BC50+BC32+BC23+BC12+BC323+BC253+BC303+BC283+BC263+BC273</f>
        <v>0</v>
      </c>
      <c r="BD343" s="277">
        <f t="shared" si="771"/>
        <v>45083</v>
      </c>
      <c r="BF343" s="317"/>
      <c r="BG343" s="317"/>
      <c r="BH343" s="317"/>
    </row>
    <row r="344" spans="1:60" ht="15" hidden="1" outlineLevel="1" x14ac:dyDescent="0.2">
      <c r="A344" s="6"/>
      <c r="B344" s="278"/>
      <c r="C344" s="29"/>
      <c r="D344" s="120" t="s">
        <v>70</v>
      </c>
      <c r="E344" s="102">
        <v>0</v>
      </c>
      <c r="F344" s="102">
        <v>0</v>
      </c>
      <c r="G344" s="102">
        <v>0</v>
      </c>
      <c r="H344" s="102">
        <f t="shared" si="759"/>
        <v>0</v>
      </c>
      <c r="I344" s="102">
        <v>0</v>
      </c>
      <c r="J344" s="102">
        <v>0</v>
      </c>
      <c r="K344" s="102">
        <v>0</v>
      </c>
      <c r="L344" s="102">
        <f t="shared" si="760"/>
        <v>0</v>
      </c>
      <c r="M344" s="102">
        <v>0</v>
      </c>
      <c r="N344" s="102">
        <v>0</v>
      </c>
      <c r="O344" s="102">
        <v>0</v>
      </c>
      <c r="P344" s="102">
        <f t="shared" si="761"/>
        <v>0</v>
      </c>
      <c r="Q344" s="102">
        <v>0</v>
      </c>
      <c r="R344" s="102">
        <v>0</v>
      </c>
      <c r="S344" s="102">
        <v>0</v>
      </c>
      <c r="T344" s="102">
        <f t="shared" si="762"/>
        <v>0</v>
      </c>
      <c r="U344" s="102">
        <v>0</v>
      </c>
      <c r="V344" s="102">
        <v>0</v>
      </c>
      <c r="W344" s="102">
        <v>0</v>
      </c>
      <c r="X344" s="279">
        <f t="shared" si="763"/>
        <v>0</v>
      </c>
      <c r="Y344" s="102">
        <v>0</v>
      </c>
      <c r="Z344" s="102">
        <v>0</v>
      </c>
      <c r="AA344" s="102">
        <v>0</v>
      </c>
      <c r="AB344" s="102">
        <f t="shared" si="764"/>
        <v>0</v>
      </c>
      <c r="AC344" s="102">
        <v>0</v>
      </c>
      <c r="AD344" s="102">
        <v>0</v>
      </c>
      <c r="AE344" s="102">
        <v>0</v>
      </c>
      <c r="AF344" s="279">
        <f t="shared" si="765"/>
        <v>0</v>
      </c>
      <c r="AG344" s="102">
        <v>0</v>
      </c>
      <c r="AH344" s="102">
        <v>0</v>
      </c>
      <c r="AI344" s="102">
        <v>0</v>
      </c>
      <c r="AJ344" s="102">
        <f t="shared" si="766"/>
        <v>0</v>
      </c>
      <c r="AK344" s="102">
        <v>0</v>
      </c>
      <c r="AL344" s="102">
        <v>0</v>
      </c>
      <c r="AM344" s="102">
        <v>0</v>
      </c>
      <c r="AN344" s="279">
        <f t="shared" si="767"/>
        <v>0</v>
      </c>
      <c r="AO344" s="102">
        <v>0</v>
      </c>
      <c r="AP344" s="102">
        <v>0</v>
      </c>
      <c r="AQ344" s="102">
        <v>0</v>
      </c>
      <c r="AR344" s="102">
        <f t="shared" si="768"/>
        <v>0</v>
      </c>
      <c r="AS344" s="102">
        <v>0</v>
      </c>
      <c r="AT344" s="102">
        <v>0</v>
      </c>
      <c r="AU344" s="102">
        <v>0</v>
      </c>
      <c r="AV344" s="279">
        <f t="shared" si="769"/>
        <v>0</v>
      </c>
      <c r="AW344" s="102">
        <v>0</v>
      </c>
      <c r="AX344" s="102">
        <v>0</v>
      </c>
      <c r="AY344" s="102">
        <v>0</v>
      </c>
      <c r="AZ344" s="102">
        <f t="shared" si="770"/>
        <v>0</v>
      </c>
      <c r="BA344" s="102">
        <v>0</v>
      </c>
      <c r="BB344" s="102">
        <v>0</v>
      </c>
      <c r="BC344" s="102">
        <v>0</v>
      </c>
      <c r="BD344" s="279">
        <f t="shared" si="771"/>
        <v>0</v>
      </c>
      <c r="BF344" s="317"/>
      <c r="BG344" s="317"/>
      <c r="BH344" s="317"/>
    </row>
    <row r="345" spans="1:60" ht="19.5" customHeight="1" collapsed="1" x14ac:dyDescent="0.2">
      <c r="A345" s="22"/>
      <c r="B345" s="276"/>
      <c r="C345" s="24">
        <v>3</v>
      </c>
      <c r="D345" s="316" t="s">
        <v>13</v>
      </c>
      <c r="E345" s="26">
        <f>+E314+E244+E234+E294+E224+E195+E186+E177+E168+E159+E150+E141+E132+E123+E114+E105+E96+E87+E78+E69+E60+E42+E51+E33+E24+E13+E254+E284+E304+E324+E264+E274</f>
        <v>3912967</v>
      </c>
      <c r="F345" s="26">
        <f>+F314+F244+F234+F294+F224+F195+F186+F177+F168+F159+F150+F141+F132+F123+F114+F105+F96+F87+F78+F69+F60+F42+F51+F33+F24+F13+F254+F284+F304+F324+F264+F274</f>
        <v>1265309</v>
      </c>
      <c r="G345" s="26">
        <f>+G314+G244+G234+G294+G224+G195+G186+G177+G168+G159+G150+G141+G132+G123+G114+G105+G96+G87+G78+G69+G60+G42+G51+G33+G24+G13+G254+G284+G304+G324+G264+G274</f>
        <v>0</v>
      </c>
      <c r="H345" s="26">
        <f t="shared" si="759"/>
        <v>5178276</v>
      </c>
      <c r="I345" s="26">
        <f>+I314+I244+I234+I294+I224+I195+I186+I177+I168+I159+I150+I141+I132+I123+I114+I105+I96+I87+I78+I69+I60+I42+I51+I33+I24+I13+I254+I284+I304+I324+I264+I274</f>
        <v>60524</v>
      </c>
      <c r="J345" s="26">
        <f>+J314+J244+J234+J294+J224+J195+J186+J177+J168+J159+J150+J141+J132+J123+J114+J105+J96+J87+J78+J69+J60+J42+J51+J33+J24+J13+J254+J284+J304+J324+J264+J274</f>
        <v>-7065</v>
      </c>
      <c r="K345" s="26">
        <f>+K314+K244+K234+K294+K224+K195+K186+K177+K168+K159+K150+K141+K132+K123+K114+K105+K96+K87+K78+K69+K60+K42+K51+K33+K24+K13+K254+K284+K304+K324+K264+K274</f>
        <v>0</v>
      </c>
      <c r="L345" s="26">
        <f t="shared" si="760"/>
        <v>53459</v>
      </c>
      <c r="M345" s="26">
        <f>+M314+M244+M234+M294+M224+M195+M186+M177+M168+M159+M150+M141+M132+M123+M114+M105+M96+M87+M78+M69+M60+M42+M51+M33+M24+M13+M254+M284+M304+M324+M264+M274</f>
        <v>3973491</v>
      </c>
      <c r="N345" s="26">
        <f>+N314+N244+N234+N294+N224+N195+N186+N177+N168+N159+N150+N141+N132+N123+N114+N105+N96+N87+N78+N69+N60+N42+N51+N33+N24+N13+N254+N284+N304+N324+N264+N274</f>
        <v>1258244</v>
      </c>
      <c r="O345" s="26">
        <f>+O314+O244+O234+O294+O224+O195+O186+O177+O168+O159+O150+O141+O132+O123+O114+O105+O96+O87+O78+O69+O60+O42+O51+O33+O24+O13+O254+O284+O304+O324+O264+O274</f>
        <v>0</v>
      </c>
      <c r="P345" s="26">
        <f t="shared" si="761"/>
        <v>5231735</v>
      </c>
      <c r="Q345" s="26">
        <f>+Q314+Q244+Q234+Q294+Q224+Q195+Q186+Q177+Q168+Q159+Q150+Q141+Q132+Q123+Q114+Q105+Q96+Q87+Q78+Q69+Q60+Q42+Q51+Q33+Q24+Q13+Q254+Q284+Q304+Q324+Q264+Q274</f>
        <v>3935</v>
      </c>
      <c r="R345" s="26">
        <f>+R314+R244+R234+R294+R224+R195+R186+R177+R168+R159+R150+R141+R132+R123+R114+R105+R96+R87+R78+R69+R60+R42+R51+R33+R24+R13+R254+R284+R304+R324+R264+R274</f>
        <v>-2779</v>
      </c>
      <c r="S345" s="26">
        <f>+S314+S244+S234+S294+S224+S195+S186+S177+S168+S159+S150+S141+S132+S123+S114+S105+S96+S87+S78+S69+S60+S42+S51+S33+S24+S13+S254+S284+S304+S324+S264+S274</f>
        <v>0</v>
      </c>
      <c r="T345" s="26">
        <f t="shared" si="762"/>
        <v>1156</v>
      </c>
      <c r="U345" s="26">
        <f>+U314+U244+U234+U294+U224+U195+U186+U177+U168+U159+U150+U141+U132+U123+U114+U105+U96+U87+U78+U69+U60+U42+U51+U33+U24+U13+U254+U284+U304+U324+U264+U274</f>
        <v>3977426</v>
      </c>
      <c r="V345" s="26">
        <f>+V314+V244+V234+V294+V224+V195+V186+V177+V168+V159+V150+V141+V132+V123+V114+V105+V96+V87+V78+V69+V60+V42+V51+V33+V24+V13+V254+V284+V304+V324+V264+V274</f>
        <v>1255465</v>
      </c>
      <c r="W345" s="26">
        <f>+W314+W244+W234+W294+W224+W195+W186+W177+W168+W159+W150+W141+W132+W123+W114+W105+W96+W87+W78+W69+W60+W42+W51+W33+W24+W13+W254+W284+W304+W324+W264+W274</f>
        <v>0</v>
      </c>
      <c r="X345" s="277">
        <f t="shared" si="763"/>
        <v>5232891</v>
      </c>
      <c r="Y345" s="26">
        <f>+Y314+Y244+Y234+Y294+Y224+Y195+Y186+Y177+Y168+Y159+Y150+Y141+Y132+Y123+Y114+Y105+Y96+Y87+Y78+Y69+Y60+Y42+Y51+Y33+Y24+Y13+Y254+Y284+Y304+Y324+Y264+Y274</f>
        <v>24941</v>
      </c>
      <c r="Z345" s="26">
        <f>+Z314+Z244+Z234+Z294+Z224+Z195+Z186+Z177+Z168+Z159+Z150+Z141+Z132+Z123+Z114+Z105+Z96+Z87+Z78+Z69+Z60+Z42+Z51+Z33+Z24+Z13+Z254+Z284+Z304+Z324+Z264+Z274</f>
        <v>-4510</v>
      </c>
      <c r="AA345" s="26">
        <f>+AA314+AA244+AA234+AA294+AA224+AA195+AA186+AA177+AA168+AA159+AA150+AA141+AA132+AA123+AA114+AA105+AA96+AA87+AA78+AA69+AA60+AA42+AA51+AA33+AA24+AA13+AA254+AA284+AA304+AA324+AA264+AA274</f>
        <v>0</v>
      </c>
      <c r="AB345" s="26">
        <f t="shared" si="764"/>
        <v>20431</v>
      </c>
      <c r="AC345" s="26">
        <f>+AC314+AC244+AC234+AC294+AC224+AC195+AC186+AC177+AC168+AC159+AC150+AC141+AC132+AC123+AC114+AC105+AC96+AC87+AC78+AC69+AC60+AC42+AC51+AC33+AC24+AC13+AC254+AC284+AC304+AC324+AC264+AC274</f>
        <v>4002367</v>
      </c>
      <c r="AD345" s="26">
        <f>+AD314+AD244+AD234+AD294+AD224+AD195+AD186+AD177+AD168+AD159+AD150+AD141+AD132+AD123+AD114+AD105+AD96+AD87+AD78+AD69+AD60+AD42+AD51+AD33+AD24+AD13+AD254+AD284+AD304+AD324+AD264+AD274</f>
        <v>1250955</v>
      </c>
      <c r="AE345" s="26">
        <f>+AE314+AE244+AE234+AE294+AE224+AE195+AE186+AE177+AE168+AE159+AE150+AE141+AE132+AE123+AE114+AE105+AE96+AE87+AE78+AE69+AE60+AE42+AE51+AE33+AE24+AE13+AE254+AE284+AE304+AE324+AE264+AE274</f>
        <v>0</v>
      </c>
      <c r="AF345" s="277">
        <f t="shared" si="765"/>
        <v>5253322</v>
      </c>
      <c r="AG345" s="26">
        <f>+AG314+AG244+AG234+AG294+AG224+AG195+AG186+AG177+AG168+AG159+AG150+AG141+AG132+AG123+AG114+AG105+AG96+AG87+AG78+AG69+AG60+AG42+AG51+AG33+AG24+AG13+AG254+AG284+AG304+AG324+AG264+AG274</f>
        <v>-53767</v>
      </c>
      <c r="AH345" s="26">
        <f>+AH314+AH244+AH234+AH294+AH224+AH195+AH186+AH177+AH168+AH159+AH150+AH141+AH132+AH123+AH114+AH105+AH96+AH87+AH78+AH69+AH60+AH42+AH51+AH33+AH24+AH13+AH254+AH284+AH304+AH324+AH264+AH274</f>
        <v>-13785</v>
      </c>
      <c r="AI345" s="26">
        <f>+AI314+AI244+AI234+AI294+AI224+AI195+AI186+AI177+AI168+AI159+AI150+AI141+AI132+AI123+AI114+AI105+AI96+AI87+AI78+AI69+AI60+AI42+AI51+AI33+AI24+AI13+AI254+AI284+AI304+AI324+AI264+AI274</f>
        <v>0</v>
      </c>
      <c r="AJ345" s="26">
        <f t="shared" si="766"/>
        <v>-67552</v>
      </c>
      <c r="AK345" s="26">
        <f>+AK314+AK244+AK234+AK294+AK224+AK195+AK186+AK177+AK168+AK159+AK150+AK141+AK132+AK123+AK114+AK105+AK96+AK87+AK78+AK69+AK60+AK42+AK51+AK33+AK24+AK13+AK254+AK284+AK304+AK324+AK264+AK274</f>
        <v>3948600</v>
      </c>
      <c r="AL345" s="26">
        <f>+AL314+AL244+AL234+AL294+AL224+AL195+AL186+AL177+AL168+AL159+AL150+AL141+AL132+AL123+AL114+AL105+AL96+AL87+AL78+AL69+AL60+AL42+AL51+AL33+AL24+AL13+AL254+AL284+AL304+AL324+AL264+AL274</f>
        <v>1237170</v>
      </c>
      <c r="AM345" s="26">
        <f>+AM314+AM244+AM234+AM294+AM224+AM195+AM186+AM177+AM168+AM159+AM150+AM141+AM132+AM123+AM114+AM105+AM96+AM87+AM78+AM69+AM60+AM42+AM51+AM33+AM24+AM13+AM254+AM284+AM304+AM324+AM264+AM274</f>
        <v>0</v>
      </c>
      <c r="AN345" s="277">
        <f t="shared" si="767"/>
        <v>5185770</v>
      </c>
      <c r="AO345" s="26">
        <f>+AO314+AO244+AO234+AO294+AO224+AO195+AO186+AO177+AO168+AO159+AO150+AO141+AO132+AO123+AO114+AO105+AO96+AO87+AO78+AO69+AO60+AO42+AO51+AO33+AO24+AO13+AO254+AO284+AO304+AO324+AO264+AO274</f>
        <v>-1477</v>
      </c>
      <c r="AP345" s="26">
        <f>+AP314+AP244+AP234+AP294+AP224+AP195+AP186+AP177+AP168+AP159+AP150+AP141+AP132+AP123+AP114+AP105+AP96+AP87+AP78+AP69+AP60+AP42+AP51+AP33+AP24+AP13+AP254+AP284+AP304+AP324+AP264+AP274</f>
        <v>-1687</v>
      </c>
      <c r="AQ345" s="26">
        <f>+AQ314+AQ244+AQ234+AQ294+AQ224+AQ195+AQ186+AQ177+AQ168+AQ159+AQ150+AQ141+AQ132+AQ123+AQ114+AQ105+AQ96+AQ87+AQ78+AQ69+AQ60+AQ42+AQ51+AQ33+AQ24+AQ13+AQ254+AQ284+AQ304+AQ324+AQ264+AQ274</f>
        <v>0</v>
      </c>
      <c r="AR345" s="26">
        <f t="shared" si="768"/>
        <v>-3164</v>
      </c>
      <c r="AS345" s="26">
        <f>+AS314+AS244+AS234+AS294+AS224+AS195+AS186+AS177+AS168+AS159+AS150+AS141+AS132+AS123+AS114+AS105+AS96+AS87+AS78+AS69+AS60+AS42+AS51+AS33+AS24+AS13+AS254+AS284+AS304+AS324+AS264+AS274</f>
        <v>3947123</v>
      </c>
      <c r="AT345" s="26">
        <f>+AT314+AT244+AT234+AT294+AT224+AT195+AT186+AT177+AT168+AT159+AT150+AT141+AT132+AT123+AT114+AT105+AT96+AT87+AT78+AT69+AT60+AT42+AT51+AT33+AT24+AT13+AT254+AT284+AT304+AT324+AT264+AT274</f>
        <v>1235483</v>
      </c>
      <c r="AU345" s="26">
        <f>+AU314+AU244+AU234+AU294+AU224+AU195+AU186+AU177+AU168+AU159+AU150+AU141+AU132+AU123+AU114+AU105+AU96+AU87+AU78+AU69+AU60+AU42+AU51+AU33+AU24+AU13+AU254+AU284+AU304+AU324+AU264+AU274</f>
        <v>0</v>
      </c>
      <c r="AV345" s="277">
        <f t="shared" si="769"/>
        <v>5182606</v>
      </c>
      <c r="AW345" s="26">
        <f>+AW314+AW244+AW234+AW294+AW224+AW195+AW186+AW177+AW168+AW159+AW150+AW141+AW132+AW123+AW114+AW105+AW96+AW87+AW78+AW69+AW60+AW42+AW51+AW33+AW24+AW13+AW254+AW284+AW304+AW324+AW264+AW274</f>
        <v>-2064</v>
      </c>
      <c r="AX345" s="26">
        <f>+AX314+AX244+AX234+AX294+AX224+AX195+AX186+AX177+AX168+AX159+AX150+AX141+AX132+AX123+AX114+AX105+AX96+AX87+AX78+AX69+AX60+AX42+AX51+AX33+AX24+AX13+AX254+AX284+AX304+AX324+AX264+AX274</f>
        <v>408</v>
      </c>
      <c r="AY345" s="26">
        <f>+AY314+AY244+AY234+AY294+AY224+AY195+AY186+AY177+AY168+AY159+AY150+AY141+AY132+AY123+AY114+AY105+AY96+AY87+AY78+AY69+AY60+AY42+AY51+AY33+AY24+AY13+AY254+AY284+AY304+AY324+AY264+AY274</f>
        <v>0</v>
      </c>
      <c r="AZ345" s="26">
        <f t="shared" si="770"/>
        <v>-1656</v>
      </c>
      <c r="BA345" s="26">
        <f>+BA314+BA244+BA234+BA294+BA224+BA195+BA186+BA177+BA168+BA159+BA150+BA141+BA132+BA123+BA114+BA105+BA96+BA87+BA78+BA69+BA60+BA42+BA51+BA33+BA24+BA13+BA254+BA284+BA304+BA324+BA264+BA274</f>
        <v>3945059</v>
      </c>
      <c r="BB345" s="26">
        <f>+BB314+BB244+BB234+BB294+BB224+BB195+BB186+BB177+BB168+BB159+BB150+BB141+BB132+BB123+BB114+BB105+BB96+BB87+BB78+BB69+BB60+BB42+BB51+BB33+BB24+BB13+BB254+BB284+BB304+BB324+BB264+BB274</f>
        <v>1235891</v>
      </c>
      <c r="BC345" s="26">
        <f>+BC314+BC244+BC234+BC294+BC224+BC195+BC186+BC177+BC168+BC159+BC150+BC141+BC132+BC123+BC114+BC105+BC96+BC87+BC78+BC69+BC60+BC42+BC51+BC33+BC24+BC13+BC254+BC284+BC304+BC324+BC264+BC274</f>
        <v>0</v>
      </c>
      <c r="BD345" s="277">
        <f t="shared" si="771"/>
        <v>5180950</v>
      </c>
      <c r="BF345" s="317"/>
      <c r="BG345" s="317"/>
      <c r="BH345" s="317"/>
    </row>
    <row r="346" spans="1:60" ht="19.5" hidden="1" customHeight="1" outlineLevel="1" x14ac:dyDescent="0.2">
      <c r="A346" s="6"/>
      <c r="B346" s="278"/>
      <c r="C346" s="29"/>
      <c r="D346" s="120" t="s">
        <v>70</v>
      </c>
      <c r="E346" s="102">
        <v>0</v>
      </c>
      <c r="F346" s="102">
        <v>0</v>
      </c>
      <c r="G346" s="102">
        <v>0</v>
      </c>
      <c r="H346" s="102">
        <f t="shared" si="759"/>
        <v>0</v>
      </c>
      <c r="I346" s="102">
        <v>0</v>
      </c>
      <c r="J346" s="102">
        <v>0</v>
      </c>
      <c r="K346" s="102">
        <v>0</v>
      </c>
      <c r="L346" s="102">
        <f t="shared" si="760"/>
        <v>0</v>
      </c>
      <c r="M346" s="102">
        <v>0</v>
      </c>
      <c r="N346" s="102">
        <v>0</v>
      </c>
      <c r="O346" s="102">
        <v>0</v>
      </c>
      <c r="P346" s="102">
        <f t="shared" si="761"/>
        <v>0</v>
      </c>
      <c r="Q346" s="102">
        <v>0</v>
      </c>
      <c r="R346" s="102">
        <v>0</v>
      </c>
      <c r="S346" s="102">
        <v>0</v>
      </c>
      <c r="T346" s="102">
        <f t="shared" si="762"/>
        <v>0</v>
      </c>
      <c r="U346" s="102">
        <v>0</v>
      </c>
      <c r="V346" s="102">
        <v>0</v>
      </c>
      <c r="W346" s="102">
        <v>0</v>
      </c>
      <c r="X346" s="279">
        <f t="shared" si="763"/>
        <v>0</v>
      </c>
      <c r="Y346" s="102">
        <v>0</v>
      </c>
      <c r="Z346" s="102">
        <v>0</v>
      </c>
      <c r="AA346" s="102">
        <v>0</v>
      </c>
      <c r="AB346" s="102">
        <f t="shared" si="764"/>
        <v>0</v>
      </c>
      <c r="AC346" s="102">
        <v>0</v>
      </c>
      <c r="AD346" s="102">
        <v>0</v>
      </c>
      <c r="AE346" s="102">
        <v>0</v>
      </c>
      <c r="AF346" s="279">
        <f t="shared" si="765"/>
        <v>0</v>
      </c>
      <c r="AG346" s="102">
        <v>0</v>
      </c>
      <c r="AH346" s="102">
        <v>0</v>
      </c>
      <c r="AI346" s="102">
        <v>0</v>
      </c>
      <c r="AJ346" s="102">
        <f t="shared" si="766"/>
        <v>0</v>
      </c>
      <c r="AK346" s="102">
        <v>0</v>
      </c>
      <c r="AL346" s="102">
        <v>0</v>
      </c>
      <c r="AM346" s="102">
        <v>0</v>
      </c>
      <c r="AN346" s="279">
        <f t="shared" si="767"/>
        <v>0</v>
      </c>
      <c r="AO346" s="102">
        <v>0</v>
      </c>
      <c r="AP346" s="102">
        <v>0</v>
      </c>
      <c r="AQ346" s="102">
        <v>0</v>
      </c>
      <c r="AR346" s="102">
        <f t="shared" si="768"/>
        <v>0</v>
      </c>
      <c r="AS346" s="102">
        <v>0</v>
      </c>
      <c r="AT346" s="102">
        <v>0</v>
      </c>
      <c r="AU346" s="102">
        <v>0</v>
      </c>
      <c r="AV346" s="279">
        <f t="shared" si="769"/>
        <v>0</v>
      </c>
      <c r="AW346" s="102">
        <v>0</v>
      </c>
      <c r="AX346" s="102">
        <v>0</v>
      </c>
      <c r="AY346" s="102">
        <v>0</v>
      </c>
      <c r="AZ346" s="102">
        <f t="shared" si="770"/>
        <v>0</v>
      </c>
      <c r="BA346" s="102">
        <v>0</v>
      </c>
      <c r="BB346" s="102">
        <v>0</v>
      </c>
      <c r="BC346" s="102">
        <v>0</v>
      </c>
      <c r="BD346" s="279">
        <f t="shared" si="771"/>
        <v>0</v>
      </c>
      <c r="BF346" s="317"/>
      <c r="BG346" s="317"/>
      <c r="BH346" s="317"/>
    </row>
    <row r="347" spans="1:60" ht="19.5" customHeight="1" collapsed="1" x14ac:dyDescent="0.2">
      <c r="A347" s="22"/>
      <c r="B347" s="276"/>
      <c r="C347" s="24">
        <v>4</v>
      </c>
      <c r="D347" s="316" t="s">
        <v>14</v>
      </c>
      <c r="E347" s="26">
        <f>+E315+E245+E235+E295+E225+E196+E187+E178+E169+E160+E151+E142+E133+E124+E115+E106+E97+E88+E79+E70+E61+E43+E52+E34+E25+E14+E325+E255+E265+E305+E285+E275</f>
        <v>16760</v>
      </c>
      <c r="F347" s="26">
        <f>+F315+F245+F235+F295+F225+F196+F187+F178+F169+F160+F151+F142+F133+F124+F115+F106+F97+F88+F79+F70+F61+F43+F52+F34+F25+F14+F325+F255+F265+F305+F285+F275</f>
        <v>155000</v>
      </c>
      <c r="G347" s="26">
        <f>+G315+G245+G235+G295+G225+G196+G187+G178+G169+G160+G151+G142+G133+G124+G115+G106+G97+G88+G79+G70+G61+G43+G52+G34+G25+G14+G325+G255+G265+G305+G285+G275</f>
        <v>0</v>
      </c>
      <c r="H347" s="26">
        <f t="shared" si="759"/>
        <v>171760</v>
      </c>
      <c r="I347" s="26">
        <f>+I315+I245+I235+I295+I225+I196+I187+I178+I169+I160+I151+I142+I133+I124+I115+I106+I97+I88+I79+I70+I61+I43+I52+I34+I25+I14+I325+I255+I265+I305+I285+I275</f>
        <v>0</v>
      </c>
      <c r="J347" s="26">
        <f>+J315+J245+J235+J295+J225+J196+J187+J178+J169+J160+J151+J142+J133+J124+J115+J106+J97+J88+J79+J70+J61+J43+J52+J34+J25+J14+J325+J255+J265+J305+J285+J275</f>
        <v>0</v>
      </c>
      <c r="K347" s="26">
        <f>+K315+K245+K235+K295+K225+K196+K187+K178+K169+K160+K151+K142+K133+K124+K115+K106+K97+K88+K79+K70+K61+K43+K52+K34+K25+K14+K325+K255+K265+K305+K285+K275</f>
        <v>0</v>
      </c>
      <c r="L347" s="26">
        <f t="shared" si="760"/>
        <v>0</v>
      </c>
      <c r="M347" s="26">
        <f>+M315+M245+M235+M295+M225+M196+M187+M178+M169+M160+M151+M142+M133+M124+M115+M106+M97+M88+M79+M70+M61+M43+M52+M34+M25+M14+M325+M255+M265+M305+M285+M275</f>
        <v>16760</v>
      </c>
      <c r="N347" s="26">
        <f>+N315+N245+N235+N295+N225+N196+N187+N178+N169+N160+N151+N142+N133+N124+N115+N106+N97+N88+N79+N70+N61+N43+N52+N34+N25+N14+N325+N255+N265+N305+N285+N275</f>
        <v>155000</v>
      </c>
      <c r="O347" s="26">
        <f>+O315+O245+O235+O295+O225+O196+O187+O178+O169+O160+O151+O142+O133+O124+O115+O106+O97+O88+O79+O70+O61+O43+O52+O34+O25+O14+O325+O255+O265+O305+O285+O275</f>
        <v>0</v>
      </c>
      <c r="P347" s="26">
        <f t="shared" si="761"/>
        <v>171760</v>
      </c>
      <c r="Q347" s="26">
        <f>+Q315+Q245+Q235+Q295+Q225+Q196+Q187+Q178+Q169+Q160+Q151+Q142+Q133+Q124+Q115+Q106+Q97+Q88+Q79+Q70+Q61+Q43+Q52+Q34+Q25+Q14+Q325+Q255+Q265+Q305+Q285+Q275</f>
        <v>0</v>
      </c>
      <c r="R347" s="26">
        <f>+R315+R245+R235+R295+R225+R196+R187+R178+R169+R160+R151+R142+R133+R124+R115+R106+R97+R88+R79+R70+R61+R43+R52+R34+R25+R14+R325+R255+R265+R305+R285+R275</f>
        <v>0</v>
      </c>
      <c r="S347" s="26">
        <f>+S315+S245+S235+S295+S225+S196+S187+S178+S169+S160+S151+S142+S133+S124+S115+S106+S97+S88+S79+S70+S61+S43+S52+S34+S25+S14+S325+S255+S265+S305+S285+S275</f>
        <v>0</v>
      </c>
      <c r="T347" s="26">
        <f t="shared" si="762"/>
        <v>0</v>
      </c>
      <c r="U347" s="26">
        <f>+U315+U245+U235+U295+U225+U196+U187+U178+U169+U160+U151+U142+U133+U124+U115+U106+U97+U88+U79+U70+U61+U43+U52+U34+U25+U14+U325+U255+U265+U305+U285+U275</f>
        <v>16760</v>
      </c>
      <c r="V347" s="26">
        <f>+V315+V245+V235+V295+V225+V196+V187+V178+V169+V160+V151+V142+V133+V124+V115+V106+V97+V88+V79+V70+V61+V43+V52+V34+V25+V14+V325+V255+V265+V305+V285+V275</f>
        <v>155000</v>
      </c>
      <c r="W347" s="26">
        <f>+W315+W245+W235+W295+W225+W196+W187+W178+W169+W160+W151+W142+W133+W124+W115+W106+W97+W88+W79+W70+W61+W43+W52+W34+W25+W14+W325+W255+W265+W305+W285+W275</f>
        <v>0</v>
      </c>
      <c r="X347" s="277">
        <f t="shared" si="763"/>
        <v>171760</v>
      </c>
      <c r="Y347" s="26">
        <f>+Y315+Y245+Y235+Y295+Y225+Y196+Y187+Y178+Y169+Y160+Y151+Y142+Y133+Y124+Y115+Y106+Y97+Y88+Y79+Y70+Y61+Y43+Y52+Y34+Y25+Y14+Y325+Y255+Y265+Y305+Y285+Y275</f>
        <v>0</v>
      </c>
      <c r="Z347" s="26">
        <f>+Z315+Z245+Z235+Z295+Z225+Z196+Z187+Z178+Z169+Z160+Z151+Z142+Z133+Z124+Z115+Z106+Z97+Z88+Z79+Z70+Z61+Z43+Z52+Z34+Z25+Z14+Z325+Z255+Z265+Z305+Z285+Z275</f>
        <v>0</v>
      </c>
      <c r="AA347" s="26">
        <f>+AA315+AA245+AA235+AA295+AA225+AA196+AA187+AA178+AA169+AA160+AA151+AA142+AA133+AA124+AA115+AA106+AA97+AA88+AA79+AA70+AA61+AA43+AA52+AA34+AA25+AA14+AA325+AA255+AA265+AA305+AA285+AA275</f>
        <v>0</v>
      </c>
      <c r="AB347" s="26">
        <f t="shared" si="764"/>
        <v>0</v>
      </c>
      <c r="AC347" s="26">
        <f>+AC315+AC245+AC235+AC295+AC225+AC196+AC187+AC178+AC169+AC160+AC151+AC142+AC133+AC124+AC115+AC106+AC97+AC88+AC79+AC70+AC61+AC43+AC52+AC34+AC25+AC14+AC325+AC255+AC265+AC305+AC285+AC275</f>
        <v>16760</v>
      </c>
      <c r="AD347" s="26">
        <f>+AD315+AD245+AD235+AD295+AD225+AD196+AD187+AD178+AD169+AD160+AD151+AD142+AD133+AD124+AD115+AD106+AD97+AD88+AD79+AD70+AD61+AD43+AD52+AD34+AD25+AD14+AD325+AD255+AD265+AD305+AD285+AD275</f>
        <v>155000</v>
      </c>
      <c r="AE347" s="26">
        <f>+AE315+AE245+AE235+AE295+AE225+AE196+AE187+AE178+AE169+AE160+AE151+AE142+AE133+AE124+AE115+AE106+AE97+AE88+AE79+AE70+AE61+AE43+AE52+AE34+AE25+AE14+AE325+AE255+AE265+AE305+AE285+AE275</f>
        <v>0</v>
      </c>
      <c r="AF347" s="277">
        <f t="shared" si="765"/>
        <v>171760</v>
      </c>
      <c r="AG347" s="26">
        <f>+AG315+AG245+AG235+AG295+AG225+AG196+AG187+AG178+AG169+AG160+AG151+AG142+AG133+AG124+AG115+AG106+AG97+AG88+AG79+AG70+AG61+AG43+AG52+AG34+AG25+AG14+AG325+AG255+AG265+AG305+AG285+AG275</f>
        <v>0</v>
      </c>
      <c r="AH347" s="26">
        <f>+AH315+AH245+AH235+AH295+AH225+AH196+AH187+AH178+AH169+AH160+AH151+AH142+AH133+AH124+AH115+AH106+AH97+AH88+AH79+AH70+AH61+AH43+AH52+AH34+AH25+AH14+AH325+AH255+AH265+AH305+AH285+AH275</f>
        <v>0</v>
      </c>
      <c r="AI347" s="26">
        <f>+AI315+AI245+AI235+AI295+AI225+AI196+AI187+AI178+AI169+AI160+AI151+AI142+AI133+AI124+AI115+AI106+AI97+AI88+AI79+AI70+AI61+AI43+AI52+AI34+AI25+AI14+AI325+AI255+AI265+AI305+AI285+AI275</f>
        <v>0</v>
      </c>
      <c r="AJ347" s="26">
        <f t="shared" si="766"/>
        <v>0</v>
      </c>
      <c r="AK347" s="26">
        <f>+AK315+AK245+AK235+AK295+AK225+AK196+AK187+AK178+AK169+AK160+AK151+AK142+AK133+AK124+AK115+AK106+AK97+AK88+AK79+AK70+AK61+AK43+AK52+AK34+AK25+AK14+AK325+AK255+AK265+AK305+AK285+AK275</f>
        <v>16760</v>
      </c>
      <c r="AL347" s="26">
        <f>+AL315+AL245+AL235+AL295+AL225+AL196+AL187+AL178+AL169+AL160+AL151+AL142+AL133+AL124+AL115+AL106+AL97+AL88+AL79+AL70+AL61+AL43+AL52+AL34+AL25+AL14+AL325+AL255+AL265+AL305+AL285+AL275</f>
        <v>155000</v>
      </c>
      <c r="AM347" s="26">
        <f>+AM315+AM245+AM235+AM295+AM225+AM196+AM187+AM178+AM169+AM160+AM151+AM142+AM133+AM124+AM115+AM106+AM97+AM88+AM79+AM70+AM61+AM43+AM52+AM34+AM25+AM14+AM325+AM255+AM265+AM305+AM285+AM275</f>
        <v>0</v>
      </c>
      <c r="AN347" s="277">
        <f t="shared" si="767"/>
        <v>171760</v>
      </c>
      <c r="AO347" s="26">
        <f>+AO315+AO245+AO235+AO295+AO225+AO196+AO187+AO178+AO169+AO160+AO151+AO142+AO133+AO124+AO115+AO106+AO97+AO88+AO79+AO70+AO61+AO43+AO52+AO34+AO25+AO14+AO325+AO255+AO265+AO305+AO285+AO275</f>
        <v>0</v>
      </c>
      <c r="AP347" s="26">
        <f>+AP315+AP245+AP235+AP295+AP225+AP196+AP187+AP178+AP169+AP160+AP151+AP142+AP133+AP124+AP115+AP106+AP97+AP88+AP79+AP70+AP61+AP43+AP52+AP34+AP25+AP14+AP325+AP255+AP265+AP305+AP285+AP275</f>
        <v>0</v>
      </c>
      <c r="AQ347" s="26">
        <f>+AQ315+AQ245+AQ235+AQ295+AQ225+AQ196+AQ187+AQ178+AQ169+AQ160+AQ151+AQ142+AQ133+AQ124+AQ115+AQ106+AQ97+AQ88+AQ79+AQ70+AQ61+AQ43+AQ52+AQ34+AQ25+AQ14+AQ325+AQ255+AQ265+AQ305+AQ285+AQ275</f>
        <v>0</v>
      </c>
      <c r="AR347" s="26">
        <f t="shared" si="768"/>
        <v>0</v>
      </c>
      <c r="AS347" s="26">
        <f>+AS315+AS245+AS235+AS295+AS225+AS196+AS187+AS178+AS169+AS160+AS151+AS142+AS133+AS124+AS115+AS106+AS97+AS88+AS79+AS70+AS61+AS43+AS52+AS34+AS25+AS14+AS325+AS255+AS265+AS305+AS285+AS275</f>
        <v>16760</v>
      </c>
      <c r="AT347" s="26">
        <f>+AT315+AT245+AT235+AT295+AT225+AT196+AT187+AT178+AT169+AT160+AT151+AT142+AT133+AT124+AT115+AT106+AT97+AT88+AT79+AT70+AT61+AT43+AT52+AT34+AT25+AT14+AT325+AT255+AT265+AT305+AT285+AT275</f>
        <v>155000</v>
      </c>
      <c r="AU347" s="26">
        <f>+AU315+AU245+AU235+AU295+AU225+AU196+AU187+AU178+AU169+AU160+AU151+AU142+AU133+AU124+AU115+AU106+AU97+AU88+AU79+AU70+AU61+AU43+AU52+AU34+AU25+AU14+AU325+AU255+AU265+AU305+AU285+AU275</f>
        <v>0</v>
      </c>
      <c r="AV347" s="277">
        <f t="shared" si="769"/>
        <v>171760</v>
      </c>
      <c r="AW347" s="26">
        <f>+AW315+AW245+AW235+AW295+AW225+AW196+AW187+AW178+AW169+AW160+AW151+AW142+AW133+AW124+AW115+AW106+AW97+AW88+AW79+AW70+AW61+AW43+AW52+AW34+AW25+AW14+AW325+AW255+AW265+AW305+AW285+AW275</f>
        <v>0</v>
      </c>
      <c r="AX347" s="26">
        <f>+AX315+AX245+AX235+AX295+AX225+AX196+AX187+AX178+AX169+AX160+AX151+AX142+AX133+AX124+AX115+AX106+AX97+AX88+AX79+AX70+AX61+AX43+AX52+AX34+AX25+AX14+AX325+AX255+AX265+AX305+AX285+AX275</f>
        <v>0</v>
      </c>
      <c r="AY347" s="26">
        <f>+AY315+AY245+AY235+AY295+AY225+AY196+AY187+AY178+AY169+AY160+AY151+AY142+AY133+AY124+AY115+AY106+AY97+AY88+AY79+AY70+AY61+AY43+AY52+AY34+AY25+AY14+AY325+AY255+AY265+AY305+AY285+AY275</f>
        <v>0</v>
      </c>
      <c r="AZ347" s="26">
        <f t="shared" si="770"/>
        <v>0</v>
      </c>
      <c r="BA347" s="26">
        <f>+BA315+BA245+BA235+BA295+BA225+BA196+BA187+BA178+BA169+BA160+BA151+BA142+BA133+BA124+BA115+BA106+BA97+BA88+BA79+BA70+BA61+BA43+BA52+BA34+BA25+BA14+BA325+BA255+BA265+BA305+BA285+BA275</f>
        <v>16760</v>
      </c>
      <c r="BB347" s="26">
        <f>+BB315+BB245+BB235+BB295+BB225+BB196+BB187+BB178+BB169+BB160+BB151+BB142+BB133+BB124+BB115+BB106+BB97+BB88+BB79+BB70+BB61+BB43+BB52+BB34+BB25+BB14+BB325+BB255+BB265+BB305+BB285+BB275</f>
        <v>155000</v>
      </c>
      <c r="BC347" s="26">
        <f>+BC315+BC245+BC235+BC295+BC225+BC196+BC187+BC178+BC169+BC160+BC151+BC142+BC133+BC124+BC115+BC106+BC97+BC88+BC79+BC70+BC61+BC43+BC52+BC34+BC25+BC14+BC325+BC255+BC265+BC305+BC285+BC275</f>
        <v>0</v>
      </c>
      <c r="BD347" s="277">
        <f t="shared" si="771"/>
        <v>171760</v>
      </c>
      <c r="BF347" s="317"/>
      <c r="BG347" s="317"/>
      <c r="BH347" s="317"/>
    </row>
    <row r="348" spans="1:60" ht="19.5" hidden="1" customHeight="1" outlineLevel="1" x14ac:dyDescent="0.2">
      <c r="A348" s="6"/>
      <c r="B348" s="280"/>
      <c r="C348" s="44"/>
      <c r="D348" s="121" t="s">
        <v>70</v>
      </c>
      <c r="E348" s="122">
        <v>0</v>
      </c>
      <c r="F348" s="122">
        <v>0</v>
      </c>
      <c r="G348" s="122">
        <v>0</v>
      </c>
      <c r="H348" s="122">
        <f t="shared" si="759"/>
        <v>0</v>
      </c>
      <c r="I348" s="122">
        <v>0</v>
      </c>
      <c r="J348" s="122">
        <v>0</v>
      </c>
      <c r="K348" s="122">
        <v>0</v>
      </c>
      <c r="L348" s="122">
        <f t="shared" si="760"/>
        <v>0</v>
      </c>
      <c r="M348" s="122">
        <v>0</v>
      </c>
      <c r="N348" s="122">
        <v>0</v>
      </c>
      <c r="O348" s="122">
        <v>0</v>
      </c>
      <c r="P348" s="122">
        <f t="shared" si="761"/>
        <v>0</v>
      </c>
      <c r="Q348" s="122">
        <v>0</v>
      </c>
      <c r="R348" s="122">
        <v>0</v>
      </c>
      <c r="S348" s="122">
        <v>0</v>
      </c>
      <c r="T348" s="122">
        <f t="shared" si="762"/>
        <v>0</v>
      </c>
      <c r="U348" s="122">
        <v>0</v>
      </c>
      <c r="V348" s="122">
        <v>0</v>
      </c>
      <c r="W348" s="122">
        <v>0</v>
      </c>
      <c r="X348" s="281">
        <f t="shared" si="763"/>
        <v>0</v>
      </c>
      <c r="Y348" s="122">
        <v>0</v>
      </c>
      <c r="Z348" s="122">
        <v>0</v>
      </c>
      <c r="AA348" s="122">
        <v>0</v>
      </c>
      <c r="AB348" s="122">
        <f t="shared" si="764"/>
        <v>0</v>
      </c>
      <c r="AC348" s="122">
        <v>0</v>
      </c>
      <c r="AD348" s="122">
        <v>0</v>
      </c>
      <c r="AE348" s="122">
        <v>0</v>
      </c>
      <c r="AF348" s="281">
        <f t="shared" si="765"/>
        <v>0</v>
      </c>
      <c r="AG348" s="122">
        <v>0</v>
      </c>
      <c r="AH348" s="122">
        <v>0</v>
      </c>
      <c r="AI348" s="122">
        <v>0</v>
      </c>
      <c r="AJ348" s="122">
        <f t="shared" si="766"/>
        <v>0</v>
      </c>
      <c r="AK348" s="122">
        <v>0</v>
      </c>
      <c r="AL348" s="122">
        <v>0</v>
      </c>
      <c r="AM348" s="122">
        <v>0</v>
      </c>
      <c r="AN348" s="281">
        <f t="shared" si="767"/>
        <v>0</v>
      </c>
      <c r="AO348" s="122">
        <v>0</v>
      </c>
      <c r="AP348" s="122">
        <v>0</v>
      </c>
      <c r="AQ348" s="122">
        <v>0</v>
      </c>
      <c r="AR348" s="122">
        <f t="shared" si="768"/>
        <v>0</v>
      </c>
      <c r="AS348" s="122">
        <v>0</v>
      </c>
      <c r="AT348" s="122">
        <v>0</v>
      </c>
      <c r="AU348" s="122">
        <v>0</v>
      </c>
      <c r="AV348" s="281">
        <f t="shared" si="769"/>
        <v>0</v>
      </c>
      <c r="AW348" s="122">
        <v>0</v>
      </c>
      <c r="AX348" s="122">
        <v>0</v>
      </c>
      <c r="AY348" s="122">
        <v>0</v>
      </c>
      <c r="AZ348" s="122">
        <f t="shared" si="770"/>
        <v>0</v>
      </c>
      <c r="BA348" s="122">
        <v>0</v>
      </c>
      <c r="BB348" s="122">
        <v>0</v>
      </c>
      <c r="BC348" s="122">
        <v>0</v>
      </c>
      <c r="BD348" s="281">
        <f t="shared" si="771"/>
        <v>0</v>
      </c>
      <c r="BF348" s="317"/>
      <c r="BG348" s="317"/>
      <c r="BH348" s="317"/>
    </row>
    <row r="349" spans="1:60" ht="19.5" customHeight="1" collapsed="1" x14ac:dyDescent="0.2">
      <c r="A349" s="22"/>
      <c r="B349" s="276"/>
      <c r="C349" s="24">
        <v>5</v>
      </c>
      <c r="D349" s="316" t="s">
        <v>15</v>
      </c>
      <c r="E349" s="26">
        <f>+E351+E352+E353</f>
        <v>5450390</v>
      </c>
      <c r="F349" s="26">
        <f>+F351+F352+F353</f>
        <v>2768825</v>
      </c>
      <c r="G349" s="26">
        <f>+G351+G352+G353</f>
        <v>0</v>
      </c>
      <c r="H349" s="26">
        <f t="shared" si="759"/>
        <v>8219215</v>
      </c>
      <c r="I349" s="26">
        <f>+I351+I352+I353</f>
        <v>-174642</v>
      </c>
      <c r="J349" s="26">
        <f>+J351+J352+J353</f>
        <v>23092</v>
      </c>
      <c r="K349" s="26">
        <f>+K351+K352+K353</f>
        <v>0</v>
      </c>
      <c r="L349" s="26">
        <f t="shared" si="760"/>
        <v>-151550</v>
      </c>
      <c r="M349" s="26">
        <f>+M351+M352+M353</f>
        <v>5275748</v>
      </c>
      <c r="N349" s="26">
        <f>+N351+N352+N353</f>
        <v>2791917</v>
      </c>
      <c r="O349" s="26">
        <f>+O351+O352+O353</f>
        <v>0</v>
      </c>
      <c r="P349" s="26">
        <f t="shared" si="761"/>
        <v>8067665</v>
      </c>
      <c r="Q349" s="26">
        <f>+Q351+Q352+Q353</f>
        <v>50681</v>
      </c>
      <c r="R349" s="26">
        <f>+R351+R352+R353</f>
        <v>37</v>
      </c>
      <c r="S349" s="26">
        <f>+S351+S352+S353</f>
        <v>0</v>
      </c>
      <c r="T349" s="26">
        <f t="shared" si="762"/>
        <v>50718</v>
      </c>
      <c r="U349" s="26">
        <f>+U351+U352+U353</f>
        <v>5326429</v>
      </c>
      <c r="V349" s="26">
        <f>+V351+V352+V353</f>
        <v>2791954</v>
      </c>
      <c r="W349" s="26">
        <f>+W351+W352+W353</f>
        <v>0</v>
      </c>
      <c r="X349" s="277">
        <f t="shared" si="763"/>
        <v>8118383</v>
      </c>
      <c r="Y349" s="26">
        <f>+Y351+Y352+Y353</f>
        <v>-558907</v>
      </c>
      <c r="Z349" s="26">
        <f>+Z351+Z352+Z353</f>
        <v>22681</v>
      </c>
      <c r="AA349" s="26">
        <f>+AA351+AA352+AA353</f>
        <v>0</v>
      </c>
      <c r="AB349" s="26">
        <f t="shared" si="764"/>
        <v>-536226</v>
      </c>
      <c r="AC349" s="26">
        <f>+AC351+AC352+AC353</f>
        <v>4767522</v>
      </c>
      <c r="AD349" s="26">
        <f>+AD351+AD352+AD353</f>
        <v>2814635</v>
      </c>
      <c r="AE349" s="26">
        <f>+AE351+AE352+AE353</f>
        <v>0</v>
      </c>
      <c r="AF349" s="277">
        <f t="shared" si="765"/>
        <v>7582157</v>
      </c>
      <c r="AG349" s="26">
        <f>+AG351+AG352+AG353</f>
        <v>-677278</v>
      </c>
      <c r="AH349" s="26">
        <f>+AH351+AH352+AH353</f>
        <v>204586</v>
      </c>
      <c r="AI349" s="26">
        <f>+AI351+AI352+AI353</f>
        <v>0</v>
      </c>
      <c r="AJ349" s="26">
        <f t="shared" si="766"/>
        <v>-472692</v>
      </c>
      <c r="AK349" s="26">
        <f>+AK351+AK352+AK353</f>
        <v>4090244</v>
      </c>
      <c r="AL349" s="26">
        <f>+AL351+AL352+AL353</f>
        <v>3019221</v>
      </c>
      <c r="AM349" s="26">
        <f>+AM351+AM352+AM353</f>
        <v>0</v>
      </c>
      <c r="AN349" s="277">
        <f t="shared" si="767"/>
        <v>7109465</v>
      </c>
      <c r="AO349" s="26">
        <f>+AO351+AO352+AO353</f>
        <v>-133995</v>
      </c>
      <c r="AP349" s="26">
        <f>+AP351+AP352+AP353</f>
        <v>0</v>
      </c>
      <c r="AQ349" s="26">
        <f>+AQ351+AQ352+AQ353</f>
        <v>0</v>
      </c>
      <c r="AR349" s="26">
        <f t="shared" si="768"/>
        <v>-133995</v>
      </c>
      <c r="AS349" s="26">
        <f>+AS351+AS352+AS353</f>
        <v>3956249</v>
      </c>
      <c r="AT349" s="26">
        <f>+AT351+AT352+AT353</f>
        <v>3019221</v>
      </c>
      <c r="AU349" s="26">
        <f>+AU351+AU352+AU353</f>
        <v>0</v>
      </c>
      <c r="AV349" s="277">
        <f t="shared" si="769"/>
        <v>6975470</v>
      </c>
      <c r="AW349" s="26">
        <f>+AW351+AW352+AW353</f>
        <v>-2363</v>
      </c>
      <c r="AX349" s="26">
        <f>+AX351+AX352+AX353</f>
        <v>27171</v>
      </c>
      <c r="AY349" s="26">
        <f>+AY351+AY352+AY353</f>
        <v>0</v>
      </c>
      <c r="AZ349" s="26">
        <f t="shared" si="770"/>
        <v>24808</v>
      </c>
      <c r="BA349" s="26">
        <f>+BA351+BA352+BA353</f>
        <v>3953886</v>
      </c>
      <c r="BB349" s="26">
        <f>+BB351+BB352+BB353</f>
        <v>3046392</v>
      </c>
      <c r="BC349" s="26">
        <f>+BC351+BC352+BC353</f>
        <v>0</v>
      </c>
      <c r="BD349" s="277">
        <f t="shared" si="771"/>
        <v>7000278</v>
      </c>
      <c r="BF349" s="317"/>
      <c r="BG349" s="317"/>
      <c r="BH349" s="317"/>
    </row>
    <row r="350" spans="1:60" ht="17.25" hidden="1" customHeight="1" outlineLevel="1" x14ac:dyDescent="0.2">
      <c r="A350" s="6"/>
      <c r="B350" s="282"/>
      <c r="C350" s="123"/>
      <c r="D350" s="124" t="s">
        <v>70</v>
      </c>
      <c r="E350" s="125">
        <v>0</v>
      </c>
      <c r="F350" s="125">
        <v>0</v>
      </c>
      <c r="G350" s="125">
        <v>0</v>
      </c>
      <c r="H350" s="125">
        <f t="shared" si="759"/>
        <v>0</v>
      </c>
      <c r="I350" s="125">
        <v>0</v>
      </c>
      <c r="J350" s="125">
        <v>0</v>
      </c>
      <c r="K350" s="125">
        <v>0</v>
      </c>
      <c r="L350" s="125">
        <f t="shared" si="760"/>
        <v>0</v>
      </c>
      <c r="M350" s="125">
        <v>0</v>
      </c>
      <c r="N350" s="125">
        <v>0</v>
      </c>
      <c r="O350" s="125">
        <v>0</v>
      </c>
      <c r="P350" s="125">
        <f t="shared" si="761"/>
        <v>0</v>
      </c>
      <c r="Q350" s="125">
        <v>0</v>
      </c>
      <c r="R350" s="125">
        <v>0</v>
      </c>
      <c r="S350" s="125">
        <v>0</v>
      </c>
      <c r="T350" s="125">
        <f t="shared" si="762"/>
        <v>0</v>
      </c>
      <c r="U350" s="125">
        <v>0</v>
      </c>
      <c r="V350" s="125">
        <v>0</v>
      </c>
      <c r="W350" s="125">
        <v>0</v>
      </c>
      <c r="X350" s="283">
        <f t="shared" si="763"/>
        <v>0</v>
      </c>
      <c r="Y350" s="125">
        <v>0</v>
      </c>
      <c r="Z350" s="125">
        <v>0</v>
      </c>
      <c r="AA350" s="125">
        <v>0</v>
      </c>
      <c r="AB350" s="125">
        <f t="shared" si="764"/>
        <v>0</v>
      </c>
      <c r="AC350" s="125">
        <v>0</v>
      </c>
      <c r="AD350" s="125">
        <v>0</v>
      </c>
      <c r="AE350" s="125">
        <v>0</v>
      </c>
      <c r="AF350" s="283">
        <f t="shared" si="765"/>
        <v>0</v>
      </c>
      <c r="AG350" s="125">
        <v>0</v>
      </c>
      <c r="AH350" s="125">
        <v>0</v>
      </c>
      <c r="AI350" s="125">
        <v>0</v>
      </c>
      <c r="AJ350" s="125">
        <f t="shared" si="766"/>
        <v>0</v>
      </c>
      <c r="AK350" s="125">
        <v>0</v>
      </c>
      <c r="AL350" s="125">
        <v>0</v>
      </c>
      <c r="AM350" s="125">
        <v>0</v>
      </c>
      <c r="AN350" s="283">
        <f t="shared" si="767"/>
        <v>0</v>
      </c>
      <c r="AO350" s="125">
        <v>0</v>
      </c>
      <c r="AP350" s="125">
        <v>0</v>
      </c>
      <c r="AQ350" s="125">
        <v>0</v>
      </c>
      <c r="AR350" s="125">
        <f t="shared" si="768"/>
        <v>0</v>
      </c>
      <c r="AS350" s="125">
        <v>0</v>
      </c>
      <c r="AT350" s="125">
        <v>0</v>
      </c>
      <c r="AU350" s="125">
        <v>0</v>
      </c>
      <c r="AV350" s="283">
        <f t="shared" si="769"/>
        <v>0</v>
      </c>
      <c r="AW350" s="125">
        <v>0</v>
      </c>
      <c r="AX350" s="125">
        <v>0</v>
      </c>
      <c r="AY350" s="125">
        <v>0</v>
      </c>
      <c r="AZ350" s="125">
        <f t="shared" si="770"/>
        <v>0</v>
      </c>
      <c r="BA350" s="125">
        <v>0</v>
      </c>
      <c r="BB350" s="125">
        <v>0</v>
      </c>
      <c r="BC350" s="125">
        <v>0</v>
      </c>
      <c r="BD350" s="283">
        <f t="shared" si="771"/>
        <v>0</v>
      </c>
      <c r="BF350" s="317"/>
      <c r="BG350" s="317"/>
      <c r="BH350" s="317"/>
    </row>
    <row r="351" spans="1:60" ht="17.25" customHeight="1" collapsed="1" x14ac:dyDescent="0.2">
      <c r="A351" s="6"/>
      <c r="B351" s="278"/>
      <c r="C351" s="29"/>
      <c r="D351" s="126" t="s">
        <v>104</v>
      </c>
      <c r="E351" s="102">
        <f>+E202+E270+E330+E320+E310+E290+E260+E250+E240+E300+E230</f>
        <v>0</v>
      </c>
      <c r="F351" s="102">
        <f>+F202+F270+F330+F320+F310+F290+F260+F250+F240+F300+F230</f>
        <v>2580000</v>
      </c>
      <c r="G351" s="102">
        <f>+G202+G270+G330+G320+G310+G290+G260+G250+G240+G300+G230</f>
        <v>0</v>
      </c>
      <c r="H351" s="102">
        <f t="shared" si="759"/>
        <v>2580000</v>
      </c>
      <c r="I351" s="102">
        <f>+I202+I270+I330+I320+I310+I290+I260+I250+I240+I300+I230</f>
        <v>0</v>
      </c>
      <c r="J351" s="102">
        <f>+J202+J270+J330+J320+J310+J290+J260+J250+J240+J300+J230</f>
        <v>0</v>
      </c>
      <c r="K351" s="102">
        <f>+K202+K270+K330+K320+K310+K290+K260+K250+K240+K300+K230</f>
        <v>0</v>
      </c>
      <c r="L351" s="102">
        <f t="shared" si="760"/>
        <v>0</v>
      </c>
      <c r="M351" s="102">
        <f>+M202+M270+M330+M320+M310+M290+M260+M250+M240+M300+M230</f>
        <v>0</v>
      </c>
      <c r="N351" s="102">
        <f>+N202+N270+N330+N320+N310+N290+N260+N250+N240+N300+N230</f>
        <v>2580000</v>
      </c>
      <c r="O351" s="102">
        <f>+O202+O270+O330+O320+O310+O290+O260+O250+O240+O300+O230</f>
        <v>0</v>
      </c>
      <c r="P351" s="102">
        <f t="shared" si="761"/>
        <v>2580000</v>
      </c>
      <c r="Q351" s="102">
        <f>+Q202+Q270+Q330+Q320+Q310+Q290+Q260+Q250+Q240+Q300+Q230</f>
        <v>0</v>
      </c>
      <c r="R351" s="102">
        <f>+R202+R270+R330+R320+R310+R290+R260+R250+R240+R300+R230</f>
        <v>0</v>
      </c>
      <c r="S351" s="102">
        <f>+S202+S270+S330+S320+S310+S290+S260+S250+S240+S300+S230</f>
        <v>0</v>
      </c>
      <c r="T351" s="102">
        <f t="shared" si="762"/>
        <v>0</v>
      </c>
      <c r="U351" s="102">
        <f>+U202+U270+U330+U320+U310+U290+U260+U250+U240+U300+U230</f>
        <v>0</v>
      </c>
      <c r="V351" s="102">
        <f>+V202+V270+V330+V320+V310+V290+V260+V250+V240+V300+V230</f>
        <v>2580000</v>
      </c>
      <c r="W351" s="102">
        <f>+W202+W270+W330+W320+W310+W290+W260+W250+W240+W300+W230</f>
        <v>0</v>
      </c>
      <c r="X351" s="279">
        <f t="shared" si="763"/>
        <v>2580000</v>
      </c>
      <c r="Y351" s="102">
        <f>+Y202+Y270+Y330+Y320+Y310+Y290+Y260+Y250+Y240+Y300+Y230</f>
        <v>0</v>
      </c>
      <c r="Z351" s="102">
        <f>+Z202+Z270+Z330+Z320+Z310+Z290+Z260+Z250+Z240+Z300+Z230</f>
        <v>0</v>
      </c>
      <c r="AA351" s="102">
        <f>+AA202+AA270+AA330+AA320+AA310+AA290+AA260+AA250+AA240+AA300+AA230</f>
        <v>0</v>
      </c>
      <c r="AB351" s="102">
        <f t="shared" si="764"/>
        <v>0</v>
      </c>
      <c r="AC351" s="102">
        <f>+AC202+AC270+AC330+AC320+AC310+AC290+AC260+AC250+AC240+AC300+AC230</f>
        <v>0</v>
      </c>
      <c r="AD351" s="102">
        <f>+AD202+AD270+AD330+AD320+AD310+AD290+AD260+AD250+AD240+AD300+AD230</f>
        <v>2580000</v>
      </c>
      <c r="AE351" s="102">
        <f>+AE202+AE270+AE330+AE320+AE310+AE290+AE260+AE250+AE240+AE300+AE230</f>
        <v>0</v>
      </c>
      <c r="AF351" s="279">
        <f t="shared" si="765"/>
        <v>2580000</v>
      </c>
      <c r="AG351" s="102">
        <f>+AG202+AG270+AG330+AG320+AG310+AG290+AG260+AG250+AG240+AG300+AG230</f>
        <v>0</v>
      </c>
      <c r="AH351" s="102">
        <f>+AH202+AH270+AH330+AH320+AH310+AH290+AH260+AH250+AH240+AH300+AH230</f>
        <v>0</v>
      </c>
      <c r="AI351" s="102">
        <f>+AI202+AI270+AI330+AI320+AI310+AI290+AI260+AI250+AI240+AI300+AI230</f>
        <v>0</v>
      </c>
      <c r="AJ351" s="102">
        <f t="shared" si="766"/>
        <v>0</v>
      </c>
      <c r="AK351" s="102">
        <f>+AK202+AK270+AK330+AK320+AK310+AK290+AK260+AK250+AK240+AK300+AK230</f>
        <v>0</v>
      </c>
      <c r="AL351" s="102">
        <f>+AL202+AL270+AL330+AL320+AL310+AL290+AL260+AL250+AL240+AL300+AL230</f>
        <v>2580000</v>
      </c>
      <c r="AM351" s="102">
        <f>+AM202+AM270+AM330+AM320+AM310+AM290+AM260+AM250+AM240+AM300+AM230</f>
        <v>0</v>
      </c>
      <c r="AN351" s="279">
        <f t="shared" si="767"/>
        <v>2580000</v>
      </c>
      <c r="AO351" s="102">
        <f>+AO202+AO270+AO330+AO320+AO310+AO290+AO260+AO250+AO240+AO300+AO230</f>
        <v>0</v>
      </c>
      <c r="AP351" s="102">
        <f>+AP202+AP270+AP330+AP320+AP310+AP290+AP260+AP250+AP240+AP300+AP230</f>
        <v>0</v>
      </c>
      <c r="AQ351" s="102">
        <f>+AQ202+AQ270+AQ330+AQ320+AQ310+AQ290+AQ260+AQ250+AQ240+AQ300+AQ230</f>
        <v>0</v>
      </c>
      <c r="AR351" s="102">
        <f t="shared" si="768"/>
        <v>0</v>
      </c>
      <c r="AS351" s="102">
        <f>+AS202+AS270+AS330+AS320+AS310+AS290+AS260+AS250+AS240+AS300+AS230</f>
        <v>0</v>
      </c>
      <c r="AT351" s="102">
        <f>+AT202+AT270+AT330+AT320+AT310+AT290+AT260+AT250+AT240+AT300+AT230</f>
        <v>2580000</v>
      </c>
      <c r="AU351" s="102">
        <f>+AU202+AU270+AU330+AU320+AU310+AU290+AU260+AU250+AU240+AU300+AU230</f>
        <v>0</v>
      </c>
      <c r="AV351" s="279">
        <f t="shared" si="769"/>
        <v>2580000</v>
      </c>
      <c r="AW351" s="102">
        <f>+AW202+AW270+AW330+AW320+AW310+AW290+AW260+AW250+AW240+AW300+AW230</f>
        <v>0</v>
      </c>
      <c r="AX351" s="102">
        <f>+AX202+AX270+AX330+AX320+AX310+AX290+AX260+AX250+AX240+AX300+AX230</f>
        <v>0</v>
      </c>
      <c r="AY351" s="102">
        <f>+AY202+AY270+AY330+AY320+AY310+AY290+AY260+AY250+AY240+AY300+AY230</f>
        <v>0</v>
      </c>
      <c r="AZ351" s="102">
        <f t="shared" si="770"/>
        <v>0</v>
      </c>
      <c r="BA351" s="102">
        <f>+BA202+BA270+BA330+BA320+BA310+BA290+BA260+BA250+BA240+BA300+BA230</f>
        <v>0</v>
      </c>
      <c r="BB351" s="102">
        <f>+BB202+BB270+BB330+BB320+BB310+BB290+BB260+BB250+BB240+BB300+BB230</f>
        <v>2580000</v>
      </c>
      <c r="BC351" s="102">
        <f>+BC202+BC270+BC330+BC320+BC310+BC290+BC260+BC250+BC240+BC300+BC230</f>
        <v>0</v>
      </c>
      <c r="BD351" s="279">
        <f t="shared" si="771"/>
        <v>2580000</v>
      </c>
      <c r="BF351" s="317"/>
      <c r="BG351" s="317"/>
      <c r="BH351" s="317"/>
    </row>
    <row r="352" spans="1:60" ht="17.25" customHeight="1" x14ac:dyDescent="0.2">
      <c r="A352" s="6"/>
      <c r="B352" s="284"/>
      <c r="C352" s="39"/>
      <c r="D352" s="127" t="s">
        <v>72</v>
      </c>
      <c r="E352" s="41">
        <v>2277717</v>
      </c>
      <c r="F352" s="41">
        <v>79441</v>
      </c>
      <c r="G352" s="41">
        <f>+G331</f>
        <v>0</v>
      </c>
      <c r="H352" s="41">
        <f t="shared" si="759"/>
        <v>2357158</v>
      </c>
      <c r="I352" s="41">
        <v>-179242</v>
      </c>
      <c r="J352" s="41">
        <v>0</v>
      </c>
      <c r="K352" s="41">
        <f>+K331</f>
        <v>0</v>
      </c>
      <c r="L352" s="41">
        <f t="shared" si="760"/>
        <v>-179242</v>
      </c>
      <c r="M352" s="41">
        <v>2098475</v>
      </c>
      <c r="N352" s="41">
        <v>79441</v>
      </c>
      <c r="O352" s="41">
        <f>+O331</f>
        <v>0</v>
      </c>
      <c r="P352" s="41">
        <f t="shared" si="761"/>
        <v>2177916</v>
      </c>
      <c r="Q352" s="41">
        <v>-96724</v>
      </c>
      <c r="R352" s="41">
        <v>0</v>
      </c>
      <c r="S352" s="41">
        <f>+S331</f>
        <v>0</v>
      </c>
      <c r="T352" s="41">
        <f t="shared" si="762"/>
        <v>-96724</v>
      </c>
      <c r="U352" s="41">
        <v>2001751</v>
      </c>
      <c r="V352" s="41">
        <v>79441</v>
      </c>
      <c r="W352" s="41">
        <f>+W331</f>
        <v>0</v>
      </c>
      <c r="X352" s="285">
        <f t="shared" si="763"/>
        <v>2081192</v>
      </c>
      <c r="Y352" s="41">
        <v>-554907</v>
      </c>
      <c r="Z352" s="41">
        <v>-14300</v>
      </c>
      <c r="AA352" s="41">
        <f>+AA331</f>
        <v>0</v>
      </c>
      <c r="AB352" s="41">
        <f t="shared" si="764"/>
        <v>-569207</v>
      </c>
      <c r="AC352" s="41">
        <v>1446844</v>
      </c>
      <c r="AD352" s="41">
        <v>65141</v>
      </c>
      <c r="AE352" s="41">
        <f>+AE331</f>
        <v>0</v>
      </c>
      <c r="AF352" s="285">
        <f t="shared" si="765"/>
        <v>1511985</v>
      </c>
      <c r="AG352" s="41">
        <v>-641588</v>
      </c>
      <c r="AH352" s="41">
        <v>-64794</v>
      </c>
      <c r="AI352" s="41">
        <f t="shared" ref="AI352" si="772">+AI331</f>
        <v>0</v>
      </c>
      <c r="AJ352" s="41">
        <f t="shared" si="766"/>
        <v>-706382</v>
      </c>
      <c r="AK352" s="41">
        <v>805256</v>
      </c>
      <c r="AL352" s="41">
        <v>347</v>
      </c>
      <c r="AM352" s="41">
        <f t="shared" ref="AM352" si="773">+AM331</f>
        <v>0</v>
      </c>
      <c r="AN352" s="285">
        <f t="shared" si="767"/>
        <v>805603</v>
      </c>
      <c r="AO352" s="41">
        <v>-133995</v>
      </c>
      <c r="AP352" s="41">
        <v>0</v>
      </c>
      <c r="AQ352" s="41">
        <f t="shared" ref="AQ352" si="774">+AQ331</f>
        <v>0</v>
      </c>
      <c r="AR352" s="41">
        <f t="shared" si="768"/>
        <v>-133995</v>
      </c>
      <c r="AS352" s="41">
        <v>671261</v>
      </c>
      <c r="AT352" s="41">
        <v>347</v>
      </c>
      <c r="AU352" s="41">
        <f t="shared" ref="AU352" si="775">+AU331</f>
        <v>0</v>
      </c>
      <c r="AV352" s="285">
        <f t="shared" si="769"/>
        <v>671608</v>
      </c>
      <c r="AW352" s="41">
        <v>-6363</v>
      </c>
      <c r="AX352" s="41">
        <v>0</v>
      </c>
      <c r="AY352" s="41">
        <f t="shared" ref="AY352" si="776">+AY331</f>
        <v>0</v>
      </c>
      <c r="AZ352" s="41">
        <f t="shared" si="770"/>
        <v>-6363</v>
      </c>
      <c r="BA352" s="41">
        <v>664898</v>
      </c>
      <c r="BB352" s="41">
        <v>347</v>
      </c>
      <c r="BC352" s="41">
        <f t="shared" ref="BC352" si="777">+BC331</f>
        <v>0</v>
      </c>
      <c r="BD352" s="285">
        <f t="shared" si="771"/>
        <v>665245</v>
      </c>
      <c r="BF352" s="317"/>
      <c r="BG352" s="317"/>
      <c r="BH352" s="317"/>
    </row>
    <row r="353" spans="1:60" ht="17.25" customHeight="1" x14ac:dyDescent="0.2">
      <c r="A353" s="6"/>
      <c r="B353" s="318"/>
      <c r="C353" s="64"/>
      <c r="D353" s="319" t="s">
        <v>73</v>
      </c>
      <c r="E353" s="111">
        <f>+E316+E246+E236+E296+E226+E197+E188+E179+E170+E161+E152+E143+E134+E125+E116+E107+E98+E89+E80+E71+E62+E44+E53+E35+E26+E15+E256+E286+E326+E306+E266+E276</f>
        <v>3172673</v>
      </c>
      <c r="F353" s="111">
        <f>+F316+F246+F236+F296+F226+F197+F188+F179+F170+F161+F152+F143+F134+F125+F116+F107+F98+F89+F80+F71+F62+F44+F53+F35+F26+F15+F256+F286+F326+F306+F266+F276</f>
        <v>109384</v>
      </c>
      <c r="G353" s="111">
        <f>+G316+G246+G236+G296+G226+G197+G188+G179+G170+G161+G152+G143+G134+G125+G116+G107+G98+G89+G80+G71+G62+G44+G53+G35+G26+G15+G256+G286+G326+G306+G266+G276</f>
        <v>0</v>
      </c>
      <c r="H353" s="111">
        <f t="shared" si="759"/>
        <v>3282057</v>
      </c>
      <c r="I353" s="111">
        <f>+I316+I246+I236+I296+I226+I197+I188+I179+I170+I161+I152+I143+I134+I125+I116+I107+I98+I89+I80+I71+I62+I44+I53+I35+I26+I15+I256+I286+I326+I306+I266+I276</f>
        <v>4600</v>
      </c>
      <c r="J353" s="111">
        <f>+J316+J246+J236+J296+J226+J197+J188+J179+J170+J161+J152+J143+J134+J125+J116+J107+J98+J89+J80+J71+J62+J44+J53+J35+J26+J15+J256+J286+J326+J306+J266+J276</f>
        <v>23092</v>
      </c>
      <c r="K353" s="111">
        <f>+K316+K246+K236+K296+K226+K197+K188+K179+K170+K161+K152+K143+K134+K125+K116+K107+K98+K89+K80+K71+K62+K44+K53+K35+K26+K15+K256+K286+K326+K306+K266+K276</f>
        <v>0</v>
      </c>
      <c r="L353" s="111">
        <f t="shared" si="760"/>
        <v>27692</v>
      </c>
      <c r="M353" s="111">
        <f>+M316+M246+M236+M296+M226+M197+M188+M179+M170+M161+M152+M143+M134+M125+M116+M107+M98+M89+M80+M71+M62+M44+M53+M35+M26+M15+M256+M286+M326+M306+M266+M276</f>
        <v>3177273</v>
      </c>
      <c r="N353" s="111">
        <f>+N316+N246+N236+N296+N226+N197+N188+N179+N170+N161+N152+N143+N134+N125+N116+N107+N98+N89+N80+N71+N62+N44+N53+N35+N26+N15+N256+N286+N326+N306+N266+N276</f>
        <v>132476</v>
      </c>
      <c r="O353" s="111">
        <f>+O316+O246+O236+O296+O226+O197+O188+O179+O170+O161+O152+O143+O134+O125+O116+O107+O98+O89+O80+O71+O62+O44+O53+O35+O26+O15+O256+O286+O326+O306+O266+O276</f>
        <v>0</v>
      </c>
      <c r="P353" s="111">
        <f t="shared" si="761"/>
        <v>3309749</v>
      </c>
      <c r="Q353" s="111">
        <f>+Q316+Q246+Q236+Q296+Q226+Q197+Q188+Q179+Q170+Q161+Q152+Q143+Q134+Q125+Q116+Q107+Q98+Q89+Q80+Q71+Q62+Q44+Q53+Q35+Q26+Q15+Q256+Q286+Q326+Q306+Q266+Q276</f>
        <v>147405</v>
      </c>
      <c r="R353" s="111">
        <f>+R316+R246+R236+R296+R226+R197+R188+R179+R170+R161+R152+R143+R134+R125+R116+R107+R98+R89+R80+R71+R62+R44+R53+R35+R26+R15+R256+R286+R326+R306+R266+R276</f>
        <v>37</v>
      </c>
      <c r="S353" s="111">
        <f>+S316+S246+S236+S296+S226+S197+S188+S179+S170+S161+S152+S143+S134+S125+S116+S107+S98+S89+S80+S71+S62+S44+S53+S35+S26+S15+S256+S286+S326+S306+S266+S276</f>
        <v>0</v>
      </c>
      <c r="T353" s="111">
        <f t="shared" si="762"/>
        <v>147442</v>
      </c>
      <c r="U353" s="111">
        <f>+U316+U246+U236+U296+U226+U197+U188+U179+U170+U161+U152+U143+U134+U125+U116+U107+U98+U89+U80+U71+U62+U44+U53+U35+U26+U15+U256+U286+U326+U306+U266+U276</f>
        <v>3324678</v>
      </c>
      <c r="V353" s="111">
        <f>+V316+V246+V236+V296+V226+V197+V188+V179+V170+V161+V152+V143+V134+V125+V116+V107+V98+V89+V80+V71+V62+V44+V53+V35+V26+V15+V256+V286+V326+V306+V266+V276</f>
        <v>132513</v>
      </c>
      <c r="W353" s="111">
        <f>+W316+W246+W236+W296+W226+W197+W188+W179+W170+W161+W152+W143+W134+W125+W116+W107+W98+W89+W80+W71+W62+W44+W53+W35+W26+W15+W256+W286+W326+W306+W266+W276</f>
        <v>0</v>
      </c>
      <c r="X353" s="320">
        <f t="shared" si="763"/>
        <v>3457191</v>
      </c>
      <c r="Y353" s="111">
        <f>+Y316+Y246+Y236+Y296+Y226+Y197+Y188+Y179+Y170+Y161+Y152+Y143+Y134+Y125+Y116+Y107+Y98+Y89+Y80+Y71+Y62+Y44+Y53+Y35+Y26+Y15+Y256+Y286+Y326+Y306+Y266+Y276</f>
        <v>-4000</v>
      </c>
      <c r="Z353" s="111">
        <f>+Z316+Z246+Z236+Z296+Z226+Z197+Z188+Z179+Z170+Z161+Z152+Z143+Z134+Z125+Z116+Z107+Z98+Z89+Z80+Z71+Z62+Z44+Z53+Z35+Z26+Z15+Z256+Z286+Z326+Z306+Z266+Z276</f>
        <v>36981</v>
      </c>
      <c r="AA353" s="111">
        <f>+AA316+AA246+AA236+AA296+AA226+AA197+AA188+AA179+AA170+AA161+AA152+AA143+AA134+AA125+AA116+AA107+AA98+AA89+AA80+AA71+AA62+AA44+AA53+AA35+AA26+AA15+AA256+AA286+AA326+AA306+AA266+AA276</f>
        <v>0</v>
      </c>
      <c r="AB353" s="111">
        <f t="shared" si="764"/>
        <v>32981</v>
      </c>
      <c r="AC353" s="111">
        <f>+AC316+AC246+AC236+AC296+AC226+AC197+AC188+AC179+AC170+AC161+AC152+AC143+AC134+AC125+AC116+AC107+AC98+AC89+AC80+AC71+AC62+AC44+AC53+AC35+AC26+AC15+AC256+AC286+AC326+AC306+AC266+AC276</f>
        <v>3320678</v>
      </c>
      <c r="AD353" s="111">
        <f>+AD316+AD246+AD236+AD296+AD226+AD197+AD188+AD179+AD170+AD161+AD152+AD143+AD134+AD125+AD116+AD107+AD98+AD89+AD80+AD71+AD62+AD44+AD53+AD35+AD26+AD15+AD256+AD286+AD326+AD306+AD266+AD276</f>
        <v>169494</v>
      </c>
      <c r="AE353" s="111">
        <f>+AE316+AE246+AE236+AE296+AE226+AE197+AE188+AE179+AE170+AE161+AE152+AE143+AE134+AE125+AE116+AE107+AE98+AE89+AE80+AE71+AE62+AE44+AE53+AE35+AE26+AE15+AE256+AE286+AE326+AE306+AE266+AE276</f>
        <v>0</v>
      </c>
      <c r="AF353" s="320">
        <f t="shared" si="765"/>
        <v>3490172</v>
      </c>
      <c r="AG353" s="111">
        <f t="shared" ref="AG353:AI353" si="778">+AG316+AG246+AG236+AG296+AG226+AG197+AG188+AG179+AG170+AG161+AG152+AG143+AG134+AG125+AG116+AG107+AG98+AG89+AG80+AG71+AG62+AG44+AG53+AG35+AG26+AG15+AG256+AG286+AG326+AG306+AG266+AG276</f>
        <v>-35690</v>
      </c>
      <c r="AH353" s="111">
        <f t="shared" si="778"/>
        <v>269380</v>
      </c>
      <c r="AI353" s="111">
        <f t="shared" si="778"/>
        <v>0</v>
      </c>
      <c r="AJ353" s="111">
        <f t="shared" si="766"/>
        <v>233690</v>
      </c>
      <c r="AK353" s="111">
        <f t="shared" ref="AK353:AM353" si="779">+AK316+AK246+AK236+AK296+AK226+AK197+AK188+AK179+AK170+AK161+AK152+AK143+AK134+AK125+AK116+AK107+AK98+AK89+AK80+AK71+AK62+AK44+AK53+AK35+AK26+AK15+AK256+AK286+AK326+AK306+AK266+AK276</f>
        <v>3284988</v>
      </c>
      <c r="AL353" s="111">
        <f t="shared" si="779"/>
        <v>438874</v>
      </c>
      <c r="AM353" s="111">
        <f t="shared" si="779"/>
        <v>0</v>
      </c>
      <c r="AN353" s="320">
        <f t="shared" si="767"/>
        <v>3723862</v>
      </c>
      <c r="AO353" s="111">
        <f t="shared" ref="AO353:AQ353" si="780">+AO316+AO246+AO236+AO296+AO226+AO197+AO188+AO179+AO170+AO161+AO152+AO143+AO134+AO125+AO116+AO107+AO98+AO89+AO80+AO71+AO62+AO44+AO53+AO35+AO26+AO15+AO256+AO286+AO326+AO306+AO266+AO276</f>
        <v>0</v>
      </c>
      <c r="AP353" s="111">
        <f t="shared" si="780"/>
        <v>0</v>
      </c>
      <c r="AQ353" s="111">
        <f t="shared" si="780"/>
        <v>0</v>
      </c>
      <c r="AR353" s="111">
        <f t="shared" si="768"/>
        <v>0</v>
      </c>
      <c r="AS353" s="111">
        <f t="shared" ref="AS353:AU353" si="781">+AS316+AS246+AS236+AS296+AS226+AS197+AS188+AS179+AS170+AS161+AS152+AS143+AS134+AS125+AS116+AS107+AS98+AS89+AS80+AS71+AS62+AS44+AS53+AS35+AS26+AS15+AS256+AS286+AS326+AS306+AS266+AS276</f>
        <v>3284988</v>
      </c>
      <c r="AT353" s="111">
        <f t="shared" si="781"/>
        <v>438874</v>
      </c>
      <c r="AU353" s="111">
        <f t="shared" si="781"/>
        <v>0</v>
      </c>
      <c r="AV353" s="320">
        <f t="shared" si="769"/>
        <v>3723862</v>
      </c>
      <c r="AW353" s="111">
        <f t="shared" ref="AW353:AY353" si="782">+AW316+AW246+AW236+AW296+AW226+AW197+AW188+AW179+AW170+AW161+AW152+AW143+AW134+AW125+AW116+AW107+AW98+AW89+AW80+AW71+AW62+AW44+AW53+AW35+AW26+AW15+AW256+AW286+AW326+AW306+AW266+AW276</f>
        <v>4000</v>
      </c>
      <c r="AX353" s="111">
        <f t="shared" si="782"/>
        <v>27171</v>
      </c>
      <c r="AY353" s="111">
        <f t="shared" si="782"/>
        <v>0</v>
      </c>
      <c r="AZ353" s="111">
        <f t="shared" si="770"/>
        <v>31171</v>
      </c>
      <c r="BA353" s="111">
        <f t="shared" ref="BA353:BC353" si="783">+BA316+BA246+BA236+BA296+BA226+BA197+BA188+BA179+BA170+BA161+BA152+BA143+BA134+BA125+BA116+BA107+BA98+BA89+BA80+BA71+BA62+BA44+BA53+BA35+BA26+BA15+BA256+BA286+BA326+BA306+BA266+BA276</f>
        <v>3288988</v>
      </c>
      <c r="BB353" s="111">
        <f t="shared" si="783"/>
        <v>466045</v>
      </c>
      <c r="BC353" s="111">
        <f t="shared" si="783"/>
        <v>0</v>
      </c>
      <c r="BD353" s="320">
        <f t="shared" si="771"/>
        <v>3755033</v>
      </c>
      <c r="BF353" s="317"/>
      <c r="BG353" s="317"/>
      <c r="BH353" s="317"/>
    </row>
    <row r="354" spans="1:60" ht="16.5" customHeight="1" x14ac:dyDescent="0.2">
      <c r="A354" s="22"/>
      <c r="B354" s="276"/>
      <c r="C354" s="24">
        <v>6</v>
      </c>
      <c r="D354" s="316" t="s">
        <v>74</v>
      </c>
      <c r="E354" s="26">
        <v>0</v>
      </c>
      <c r="F354" s="26">
        <v>0</v>
      </c>
      <c r="G354" s="26">
        <v>0</v>
      </c>
      <c r="H354" s="26">
        <f t="shared" si="759"/>
        <v>0</v>
      </c>
      <c r="I354" s="26">
        <v>0</v>
      </c>
      <c r="J354" s="26">
        <v>0</v>
      </c>
      <c r="K354" s="26">
        <v>0</v>
      </c>
      <c r="L354" s="26">
        <f t="shared" si="760"/>
        <v>0</v>
      </c>
      <c r="M354" s="26">
        <v>0</v>
      </c>
      <c r="N354" s="26">
        <v>0</v>
      </c>
      <c r="O354" s="26">
        <v>0</v>
      </c>
      <c r="P354" s="26">
        <f t="shared" si="761"/>
        <v>0</v>
      </c>
      <c r="Q354" s="26">
        <v>0</v>
      </c>
      <c r="R354" s="26">
        <v>0</v>
      </c>
      <c r="S354" s="26">
        <v>0</v>
      </c>
      <c r="T354" s="26">
        <f t="shared" si="762"/>
        <v>0</v>
      </c>
      <c r="U354" s="26">
        <v>0</v>
      </c>
      <c r="V354" s="26">
        <v>0</v>
      </c>
      <c r="W354" s="26">
        <v>0</v>
      </c>
      <c r="X354" s="277">
        <f t="shared" si="763"/>
        <v>0</v>
      </c>
      <c r="Y354" s="26">
        <v>0</v>
      </c>
      <c r="Z354" s="26">
        <v>0</v>
      </c>
      <c r="AA354" s="26">
        <v>0</v>
      </c>
      <c r="AB354" s="26">
        <f t="shared" si="764"/>
        <v>0</v>
      </c>
      <c r="AC354" s="26">
        <v>0</v>
      </c>
      <c r="AD354" s="26">
        <v>0</v>
      </c>
      <c r="AE354" s="26">
        <v>0</v>
      </c>
      <c r="AF354" s="277">
        <f t="shared" si="765"/>
        <v>0</v>
      </c>
      <c r="AG354" s="26">
        <v>0</v>
      </c>
      <c r="AH354" s="26">
        <v>0</v>
      </c>
      <c r="AI354" s="26">
        <v>0</v>
      </c>
      <c r="AJ354" s="26">
        <f t="shared" si="766"/>
        <v>0</v>
      </c>
      <c r="AK354" s="26">
        <v>0</v>
      </c>
      <c r="AL354" s="26">
        <v>0</v>
      </c>
      <c r="AM354" s="26">
        <v>0</v>
      </c>
      <c r="AN354" s="277">
        <f t="shared" si="767"/>
        <v>0</v>
      </c>
      <c r="AO354" s="26">
        <v>0</v>
      </c>
      <c r="AP354" s="26">
        <v>0</v>
      </c>
      <c r="AQ354" s="26">
        <v>0</v>
      </c>
      <c r="AR354" s="26">
        <f t="shared" si="768"/>
        <v>0</v>
      </c>
      <c r="AS354" s="26">
        <v>0</v>
      </c>
      <c r="AT354" s="26">
        <v>0</v>
      </c>
      <c r="AU354" s="26">
        <v>0</v>
      </c>
      <c r="AV354" s="277">
        <f t="shared" si="769"/>
        <v>0</v>
      </c>
      <c r="AW354" s="26">
        <v>0</v>
      </c>
      <c r="AX354" s="26">
        <v>0</v>
      </c>
      <c r="AY354" s="26">
        <v>0</v>
      </c>
      <c r="AZ354" s="26">
        <f t="shared" si="770"/>
        <v>0</v>
      </c>
      <c r="BA354" s="26">
        <v>0</v>
      </c>
      <c r="BB354" s="26">
        <v>0</v>
      </c>
      <c r="BC354" s="26">
        <v>0</v>
      </c>
      <c r="BD354" s="277">
        <f t="shared" si="771"/>
        <v>0</v>
      </c>
      <c r="BF354" s="317"/>
      <c r="BG354" s="317"/>
      <c r="BH354" s="317"/>
    </row>
    <row r="355" spans="1:60" ht="6.75" customHeight="1" x14ac:dyDescent="0.2">
      <c r="A355" s="6"/>
      <c r="B355" s="286"/>
      <c r="C355" s="80"/>
      <c r="D355" s="287"/>
      <c r="E355" s="288"/>
      <c r="F355" s="288"/>
      <c r="G355" s="288"/>
      <c r="H355" s="288"/>
      <c r="I355" s="288"/>
      <c r="J355" s="288"/>
      <c r="K355" s="288"/>
      <c r="L355" s="288"/>
      <c r="M355" s="288"/>
      <c r="N355" s="288"/>
      <c r="O355" s="288"/>
      <c r="P355" s="288"/>
      <c r="Q355" s="288"/>
      <c r="R355" s="288"/>
      <c r="S355" s="288"/>
      <c r="T355" s="288"/>
      <c r="U355" s="288"/>
      <c r="V355" s="288"/>
      <c r="W355" s="288"/>
      <c r="X355" s="289"/>
      <c r="Y355" s="288"/>
      <c r="Z355" s="288"/>
      <c r="AA355" s="288"/>
      <c r="AB355" s="288"/>
      <c r="AC355" s="288"/>
      <c r="AD355" s="288"/>
      <c r="AE355" s="288"/>
      <c r="AF355" s="289"/>
      <c r="AG355" s="288"/>
      <c r="AH355" s="288"/>
      <c r="AI355" s="288"/>
      <c r="AJ355" s="288"/>
      <c r="AK355" s="288"/>
      <c r="AL355" s="288"/>
      <c r="AM355" s="288"/>
      <c r="AN355" s="289"/>
      <c r="AO355" s="288"/>
      <c r="AP355" s="288"/>
      <c r="AQ355" s="288"/>
      <c r="AR355" s="288"/>
      <c r="AS355" s="288"/>
      <c r="AT355" s="288"/>
      <c r="AU355" s="288"/>
      <c r="AV355" s="289"/>
      <c r="AW355" s="288"/>
      <c r="AX355" s="288"/>
      <c r="AY355" s="288"/>
      <c r="AZ355" s="288"/>
      <c r="BA355" s="288"/>
      <c r="BB355" s="288"/>
      <c r="BC355" s="288"/>
      <c r="BD355" s="289"/>
      <c r="BF355" s="317"/>
      <c r="BG355" s="317"/>
      <c r="BH355" s="317"/>
    </row>
    <row r="356" spans="1:60" ht="17.25" customHeight="1" x14ac:dyDescent="0.2">
      <c r="A356" s="6"/>
      <c r="B356" s="290"/>
      <c r="C356" s="54" t="s">
        <v>75</v>
      </c>
      <c r="D356" s="128"/>
      <c r="E356" s="107">
        <f>+E357+E360+E363</f>
        <v>590554</v>
      </c>
      <c r="F356" s="107">
        <f>+F357+F360+F363</f>
        <v>1178225</v>
      </c>
      <c r="G356" s="107">
        <f>+G357+G360+G363</f>
        <v>0</v>
      </c>
      <c r="H356" s="107">
        <f t="shared" ref="H356:H367" si="784">+G356+F356+E356</f>
        <v>1768779</v>
      </c>
      <c r="I356" s="107">
        <f>+I357+I360+I363</f>
        <v>3028</v>
      </c>
      <c r="J356" s="107">
        <f>+J357+J360+J363</f>
        <v>13500</v>
      </c>
      <c r="K356" s="107">
        <f>+K357+K360+K363</f>
        <v>0</v>
      </c>
      <c r="L356" s="107">
        <f t="shared" ref="L356:L367" si="785">+K356+J356+I356</f>
        <v>16528</v>
      </c>
      <c r="M356" s="107">
        <f>+M357+M360+M363</f>
        <v>593582</v>
      </c>
      <c r="N356" s="107">
        <f>+N357+N360+N363</f>
        <v>1191725</v>
      </c>
      <c r="O356" s="107">
        <f>+O357+O360+O363</f>
        <v>0</v>
      </c>
      <c r="P356" s="107">
        <f t="shared" ref="P356:P367" si="786">+O356+N356+M356</f>
        <v>1785307</v>
      </c>
      <c r="Q356" s="107">
        <f>+Q357+Q360+Q363</f>
        <v>-2354</v>
      </c>
      <c r="R356" s="107">
        <f>+R357+R360+R363</f>
        <v>11533</v>
      </c>
      <c r="S356" s="107">
        <f>+S357+S360+S363</f>
        <v>0</v>
      </c>
      <c r="T356" s="107">
        <f t="shared" ref="T356:T367" si="787">+S356+R356+Q356</f>
        <v>9179</v>
      </c>
      <c r="U356" s="107">
        <f>+U357+U360+U363</f>
        <v>591228</v>
      </c>
      <c r="V356" s="107">
        <f>+V357+V360+V363</f>
        <v>1203258</v>
      </c>
      <c r="W356" s="107">
        <f>+W357+W360+W363</f>
        <v>0</v>
      </c>
      <c r="X356" s="291">
        <f t="shared" ref="X356:X367" si="788">+W356+V356+U356</f>
        <v>1794486</v>
      </c>
      <c r="Y356" s="107">
        <f>+Y357+Y360+Y363</f>
        <v>-12612</v>
      </c>
      <c r="Z356" s="107">
        <f>+Z357+Z360+Z363</f>
        <v>48269</v>
      </c>
      <c r="AA356" s="107">
        <f>+AA357+AA360+AA363</f>
        <v>0</v>
      </c>
      <c r="AB356" s="107">
        <f t="shared" ref="AB356:AB367" si="789">+AA356+Z356+Y356</f>
        <v>35657</v>
      </c>
      <c r="AC356" s="107">
        <f>+AC357+AC360+AC363</f>
        <v>578616</v>
      </c>
      <c r="AD356" s="107">
        <f>+AD357+AD360+AD363</f>
        <v>1251527</v>
      </c>
      <c r="AE356" s="107">
        <f>+AE357+AE360+AE363</f>
        <v>0</v>
      </c>
      <c r="AF356" s="291">
        <f t="shared" ref="AF356:AF367" si="790">+AE356+AD356+AC356</f>
        <v>1830143</v>
      </c>
      <c r="AG356" s="107">
        <f>+AG357+AG360+AG363</f>
        <v>-22004</v>
      </c>
      <c r="AH356" s="107">
        <f>+AH357+AH360+AH363</f>
        <v>-40866</v>
      </c>
      <c r="AI356" s="107">
        <f>+AI357+AI360+AI363</f>
        <v>0</v>
      </c>
      <c r="AJ356" s="107">
        <f t="shared" ref="AJ356:AJ367" si="791">+AI356+AH356+AG356</f>
        <v>-62870</v>
      </c>
      <c r="AK356" s="107">
        <f>+AK357+AK360+AK363</f>
        <v>556612</v>
      </c>
      <c r="AL356" s="107">
        <f>+AL357+AL360+AL363</f>
        <v>1210661</v>
      </c>
      <c r="AM356" s="107">
        <f>+AM357+AM360+AM363</f>
        <v>0</v>
      </c>
      <c r="AN356" s="291">
        <f t="shared" ref="AN356:AN367" si="792">+AM356+AL356+AK356</f>
        <v>1767273</v>
      </c>
      <c r="AO356" s="107">
        <f>+AO357+AO360+AO363</f>
        <v>-13981</v>
      </c>
      <c r="AP356" s="107">
        <f>+AP357+AP360+AP363</f>
        <v>31000</v>
      </c>
      <c r="AQ356" s="107">
        <f>+AQ357+AQ360+AQ363</f>
        <v>0</v>
      </c>
      <c r="AR356" s="107">
        <f t="shared" ref="AR356:AR367" si="793">+AQ356+AP356+AO356</f>
        <v>17019</v>
      </c>
      <c r="AS356" s="107">
        <f>+AS357+AS360+AS363</f>
        <v>542631</v>
      </c>
      <c r="AT356" s="107">
        <f>+AT357+AT360+AT363</f>
        <v>1241661</v>
      </c>
      <c r="AU356" s="107">
        <f>+AU357+AU360+AU363</f>
        <v>0</v>
      </c>
      <c r="AV356" s="291">
        <f t="shared" ref="AV356:AV367" si="794">+AU356+AT356+AS356</f>
        <v>1784292</v>
      </c>
      <c r="AW356" s="107">
        <f>+AW357+AW360+AW363</f>
        <v>0</v>
      </c>
      <c r="AX356" s="107">
        <f>+AX357+AX360+AX363</f>
        <v>-25973</v>
      </c>
      <c r="AY356" s="107">
        <f>+AY357+AY360+AY363</f>
        <v>0</v>
      </c>
      <c r="AZ356" s="107">
        <f t="shared" ref="AZ356:AZ367" si="795">+AY356+AX356+AW356</f>
        <v>-25973</v>
      </c>
      <c r="BA356" s="107">
        <f>+BA357+BA360+BA363</f>
        <v>542631</v>
      </c>
      <c r="BB356" s="107">
        <f>+BB357+BB360+BB363</f>
        <v>1215688</v>
      </c>
      <c r="BC356" s="107">
        <f>+BC357+BC360+BC363</f>
        <v>0</v>
      </c>
      <c r="BD356" s="291">
        <f t="shared" ref="BD356:BD367" si="796">+BC356+BB356+BA356</f>
        <v>1758319</v>
      </c>
      <c r="BF356" s="317"/>
      <c r="BG356" s="317"/>
      <c r="BH356" s="317"/>
    </row>
    <row r="357" spans="1:60" ht="17.25" customHeight="1" x14ac:dyDescent="0.2">
      <c r="A357" s="22" t="s">
        <v>97</v>
      </c>
      <c r="B357" s="276"/>
      <c r="C357" s="24">
        <v>6</v>
      </c>
      <c r="D357" s="316" t="s">
        <v>76</v>
      </c>
      <c r="E357" s="26">
        <f>+E317+E247+E237+E297+E227+E198+E189+E180+E171+E162+E153+E144+E135+E126+E117+E108+E99+E90+E81+E72+E63+E45+E54+E36+E27+E16+E257+E287+E307+E327+E267+E277</f>
        <v>227503</v>
      </c>
      <c r="F357" s="26">
        <f>+F317+F247+F237+F297+F227+F198+F189+F180+F171+F162+F153+F144+F135+F126+F117+F108+F99+F90+F81+F72+F63+F45+F54+F36+F27+F16+F257+F287+F307+F327+F267+F277</f>
        <v>445836</v>
      </c>
      <c r="G357" s="26">
        <f>+G317+G247+G237+G297+G227+G198+G189+G180+G171+G162+G153+G144+G135+G126+G117+G108+G99+G90+G81+G72+G63+G45+G54+G36+G27+G16+G257+G287+G307+G327+G267+G277</f>
        <v>0</v>
      </c>
      <c r="H357" s="26">
        <f t="shared" si="784"/>
        <v>673339</v>
      </c>
      <c r="I357" s="26">
        <f>+I317+I247+I237+I297+I227+I198+I189+I180+I171+I162+I153+I144+I135+I126+I117+I108+I99+I90+I81+I72+I63+I45+I54+I36+I27+I16+I257+I287+I307+I327+I267+I277</f>
        <v>39988</v>
      </c>
      <c r="J357" s="26">
        <f>+J317+J247+J237+J297+J227+J198+J189+J180+J171+J162+J153+J144+J135+J126+J117+J108+J99+J90+J81+J72+J63+J45+J54+J36+J27+J16+J257+J287+J307+J327+J267+J277</f>
        <v>13500</v>
      </c>
      <c r="K357" s="26">
        <f>+K317+K247+K237+K297+K227+K198+K189+K180+K171+K162+K153+K144+K135+K126+K117+K108+K99+K90+K81+K72+K63+K45+K54+K36+K27+K16+K257+K287+K307+K327+K267+K277</f>
        <v>0</v>
      </c>
      <c r="L357" s="26">
        <f t="shared" si="785"/>
        <v>53488</v>
      </c>
      <c r="M357" s="26">
        <f>+M317+M247+M237+M297+M227+M198+M189+M180+M171+M162+M153+M144+M135+M126+M117+M108+M99+M90+M81+M72+M63+M45+M54+M36+M27+M16+M257+M287+M307+M327+M267+M277</f>
        <v>267491</v>
      </c>
      <c r="N357" s="26">
        <f>+N317+N247+N237+N297+N227+N198+N189+N180+N171+N162+N153+N144+N135+N126+N117+N108+N99+N90+N81+N72+N63+N45+N54+N36+N27+N16+N257+N287+N307+N327+N267+N277</f>
        <v>459336</v>
      </c>
      <c r="O357" s="26">
        <f>+O317+O247+O237+O297+O227+O198+O189+O180+O171+O162+O153+O144+O135+O126+O117+O108+O99+O90+O81+O72+O63+O45+O54+O36+O27+O16+O257+O287+O307+O327+O267+O277</f>
        <v>0</v>
      </c>
      <c r="P357" s="26">
        <f t="shared" si="786"/>
        <v>726827</v>
      </c>
      <c r="Q357" s="26">
        <f>+Q317+Q247+Q237+Q297+Q227+Q198+Q189+Q180+Q171+Q162+Q153+Q144+Q135+Q126+Q117+Q108+Q99+Q90+Q81+Q72+Q63+Q45+Q54+Q36+Q27+Q16+Q257+Q287+Q307+Q327+Q267+Q277</f>
        <v>5129</v>
      </c>
      <c r="R357" s="26">
        <f>+R317+R247+R237+R297+R227+R198+R189+R180+R171+R162+R153+R144+R135+R126+R117+R108+R99+R90+R81+R72+R63+R45+R54+R36+R27+R16+R257+R287+R307+R327+R267+R277</f>
        <v>10139</v>
      </c>
      <c r="S357" s="26">
        <f>+S317+S247+S237+S297+S227+S198+S189+S180+S171+S162+S153+S144+S135+S126+S117+S108+S99+S90+S81+S72+S63+S45+S54+S36+S27+S16+S257+S287+S307+S327+S267+S277</f>
        <v>0</v>
      </c>
      <c r="T357" s="26">
        <f t="shared" si="787"/>
        <v>15268</v>
      </c>
      <c r="U357" s="26">
        <f>+U317+U247+U237+U297+U227+U198+U189+U180+U171+U162+U153+U144+U135+U126+U117+U108+U99+U90+U81+U72+U63+U45+U54+U36+U27+U16+U257+U287+U307+U327+U267+U277</f>
        <v>272620</v>
      </c>
      <c r="V357" s="26">
        <f>+V317+V247+V237+V297+V227+V198+V189+V180+V171+V162+V153+V144+V135+V126+V117+V108+V99+V90+V81+V72+V63+V45+V54+V36+V27+V16+V257+V287+V307+V327+V267+V277</f>
        <v>469475</v>
      </c>
      <c r="W357" s="26">
        <f>+W317+W247+W237+W297+W227+W198+W189+W180+W171+W162+W153+W144+W135+W126+W117+W108+W99+W90+W81+W72+W63+W45+W54+W36+W27+W16+W257+W287+W307+W327+W267+W277</f>
        <v>0</v>
      </c>
      <c r="X357" s="277">
        <f t="shared" si="788"/>
        <v>742095</v>
      </c>
      <c r="Y357" s="26">
        <f>+Y317+Y247+Y237+Y297+Y227+Y198+Y189+Y180+Y171+Y162+Y153+Y144+Y135+Y126+Y117+Y108+Y99+Y90+Y81+Y72+Y63+Y45+Y54+Y36+Y27+Y16+Y257+Y287+Y307+Y327+Y267+Y277</f>
        <v>0</v>
      </c>
      <c r="Z357" s="26">
        <f>+Z317+Z247+Z237+Z297+Z227+Z198+Z189+Z180+Z171+Z162+Z153+Z144+Z135+Z126+Z117+Z108+Z99+Z90+Z81+Z72+Z63+Z45+Z54+Z36+Z27+Z16+Z257+Z287+Z307+Z327+Z267+Z277</f>
        <v>42720</v>
      </c>
      <c r="AA357" s="26">
        <f>+AA317+AA247+AA237+AA297+AA227+AA198+AA189+AA180+AA171+AA162+AA153+AA144+AA135+AA126+AA117+AA108+AA99+AA90+AA81+AA72+AA63+AA45+AA54+AA36+AA27+AA16+AA257+AA287+AA307+AA327+AA267+AA277</f>
        <v>0</v>
      </c>
      <c r="AB357" s="26">
        <f t="shared" si="789"/>
        <v>42720</v>
      </c>
      <c r="AC357" s="26">
        <f>+AC317+AC247+AC237+AC297+AC227+AC198+AC189+AC180+AC171+AC162+AC153+AC144+AC135+AC126+AC117+AC108+AC99+AC90+AC81+AC72+AC63+AC45+AC54+AC36+AC27+AC16+AC257+AC287+AC307+AC327+AC267+AC277</f>
        <v>272620</v>
      </c>
      <c r="AD357" s="26">
        <f>+AD317+AD247+AD237+AD297+AD227+AD198+AD189+AD180+AD171+AD162+AD153+AD144+AD135+AD126+AD117+AD108+AD99+AD90+AD81+AD72+AD63+AD45+AD54+AD36+AD27+AD16+AD257+AD287+AD307+AD327+AD267+AD277</f>
        <v>512195</v>
      </c>
      <c r="AE357" s="26">
        <f>+AE317+AE247+AE237+AE297+AE227+AE198+AE189+AE180+AE171+AE162+AE153+AE144+AE135+AE126+AE117+AE108+AE99+AE90+AE81+AE72+AE63+AE45+AE54+AE36+AE27+AE16+AE257+AE287+AE307+AE327+AE267+AE277</f>
        <v>0</v>
      </c>
      <c r="AF357" s="277">
        <f t="shared" si="790"/>
        <v>784815</v>
      </c>
      <c r="AG357" s="26">
        <f>+AG317+AG247+AG237+AG297+AG227+AG198+AG189+AG180+AG171+AG162+AG153+AG144+AG135+AG126+AG117+AG108+AG99+AG90+AG81+AG72+AG63+AG45+AG54+AG36+AG27+AG16+AG257+AG287+AG307+AG327+AG267+AG277</f>
        <v>826</v>
      </c>
      <c r="AH357" s="26">
        <f>+AH317+AH247+AH237+AH297+AH227+AH198+AH189+AH180+AH171+AH162+AH153+AH144+AH135+AH126+AH117+AH108+AH99+AH90+AH81+AH72+AH63+AH45+AH54+AH36+AH27+AH16+AH257+AH287+AH307+AH327+AH267+AH277</f>
        <v>-7098</v>
      </c>
      <c r="AI357" s="26">
        <f>+AI317+AI247+AI237+AI297+AI227+AI198+AI189+AI180+AI171+AI162+AI153+AI144+AI135+AI126+AI117+AI108+AI99+AI90+AI81+AI72+AI63+AI45+AI54+AI36+AI27+AI16+AI257+AI287+AI307+AI327+AI267+AI277</f>
        <v>0</v>
      </c>
      <c r="AJ357" s="26">
        <f t="shared" si="791"/>
        <v>-6272</v>
      </c>
      <c r="AK357" s="26">
        <f>+AK317+AK247+AK237+AK297+AK227+AK198+AK189+AK180+AK171+AK162+AK153+AK144+AK135+AK126+AK117+AK108+AK99+AK90+AK81+AK72+AK63+AK45+AK54+AK36+AK27+AK16+AK257+AK287+AK307+AK327+AK267+AK277</f>
        <v>273446</v>
      </c>
      <c r="AL357" s="26">
        <f>+AL317+AL247+AL237+AL297+AL227+AL198+AL189+AL180+AL171+AL162+AL153+AL144+AL135+AL126+AL117+AL108+AL99+AL90+AL81+AL72+AL63+AL45+AL54+AL36+AL27+AL16+AL257+AL287+AL307+AL327+AL267+AL277</f>
        <v>505097</v>
      </c>
      <c r="AM357" s="26">
        <f>+AM317+AM247+AM237+AM297+AM227+AM198+AM189+AM180+AM171+AM162+AM153+AM144+AM135+AM126+AM117+AM108+AM99+AM90+AM81+AM72+AM63+AM45+AM54+AM36+AM27+AM16+AM257+AM287+AM307+AM327+AM267+AM277</f>
        <v>0</v>
      </c>
      <c r="AN357" s="277">
        <f t="shared" si="792"/>
        <v>778543</v>
      </c>
      <c r="AO357" s="26">
        <f>+AO317+AO247+AO237+AO297+AO227+AO198+AO189+AO180+AO171+AO162+AO153+AO144+AO135+AO126+AO117+AO108+AO99+AO90+AO81+AO72+AO63+AO45+AO54+AO36+AO27+AO16+AO257+AO287+AO307+AO327+AO267+AO277</f>
        <v>19</v>
      </c>
      <c r="AP357" s="26">
        <f>+AP317+AP247+AP237+AP297+AP227+AP198+AP189+AP180+AP171+AP162+AP153+AP144+AP135+AP126+AP117+AP108+AP99+AP90+AP81+AP72+AP63+AP45+AP54+AP36+AP27+AP16+AP257+AP287+AP307+AP327+AP267+AP277</f>
        <v>-359</v>
      </c>
      <c r="AQ357" s="26">
        <f>+AQ317+AQ247+AQ237+AQ297+AQ227+AQ198+AQ189+AQ180+AQ171+AQ162+AQ153+AQ144+AQ135+AQ126+AQ117+AQ108+AQ99+AQ90+AQ81+AQ72+AQ63+AQ45+AQ54+AQ36+AQ27+AQ16+AQ257+AQ287+AQ307+AQ327+AQ267+AQ277</f>
        <v>0</v>
      </c>
      <c r="AR357" s="26">
        <f t="shared" si="793"/>
        <v>-340</v>
      </c>
      <c r="AS357" s="26">
        <f>+AS317+AS247+AS237+AS297+AS227+AS198+AS189+AS180+AS171+AS162+AS153+AS144+AS135+AS126+AS117+AS108+AS99+AS90+AS81+AS72+AS63+AS45+AS54+AS36+AS27+AS16+AS257+AS287+AS307+AS327+AS267+AS277</f>
        <v>273465</v>
      </c>
      <c r="AT357" s="26">
        <f>+AT317+AT247+AT237+AT297+AT227+AT198+AT189+AT180+AT171+AT162+AT153+AT144+AT135+AT126+AT117+AT108+AT99+AT90+AT81+AT72+AT63+AT45+AT54+AT36+AT27+AT16+AT257+AT287+AT307+AT327+AT267+AT277</f>
        <v>504738</v>
      </c>
      <c r="AU357" s="26">
        <f>+AU317+AU247+AU237+AU297+AU227+AU198+AU189+AU180+AU171+AU162+AU153+AU144+AU135+AU126+AU117+AU108+AU99+AU90+AU81+AU72+AU63+AU45+AU54+AU36+AU27+AU16+AU257+AU287+AU307+AU327+AU267+AU277</f>
        <v>0</v>
      </c>
      <c r="AV357" s="277">
        <f t="shared" si="794"/>
        <v>778203</v>
      </c>
      <c r="AW357" s="26">
        <f>+AW317+AW247+AW237+AW297+AW227+AW198+AW189+AW180+AW171+AW162+AW153+AW144+AW135+AW126+AW117+AW108+AW99+AW90+AW81+AW72+AW63+AW45+AW54+AW36+AW27+AW16+AW257+AW287+AW307+AW327+AW267+AW277</f>
        <v>0</v>
      </c>
      <c r="AX357" s="26">
        <f>+AX317+AX247+AX237+AX297+AX227+AX198+AX189+AX180+AX171+AX162+AX153+AX144+AX135+AX126+AX117+AX108+AX99+AX90+AX81+AX72+AX63+AX45+AX54+AX36+AX27+AX16+AX257+AX287+AX307+AX327+AX267+AX277</f>
        <v>242</v>
      </c>
      <c r="AY357" s="26">
        <f>+AY317+AY247+AY237+AY297+AY227+AY198+AY189+AY180+AY171+AY162+AY153+AY144+AY135+AY126+AY117+AY108+AY99+AY90+AY81+AY72+AY63+AY45+AY54+AY36+AY27+AY16+AY257+AY287+AY307+AY327+AY267+AY277</f>
        <v>0</v>
      </c>
      <c r="AZ357" s="26">
        <f t="shared" si="795"/>
        <v>242</v>
      </c>
      <c r="BA357" s="26">
        <f>+BA317+BA247+BA237+BA297+BA227+BA198+BA189+BA180+BA171+BA162+BA153+BA144+BA135+BA126+BA117+BA108+BA99+BA90+BA81+BA72+BA63+BA45+BA54+BA36+BA27+BA16+BA257+BA287+BA307+BA327+BA267+BA277</f>
        <v>273465</v>
      </c>
      <c r="BB357" s="26">
        <f>+BB317+BB247+BB237+BB297+BB227+BB198+BB189+BB180+BB171+BB162+BB153+BB144+BB135+BB126+BB117+BB108+BB99+BB90+BB81+BB72+BB63+BB45+BB54+BB36+BB27+BB16+BB257+BB287+BB307+BB327+BB267+BB277</f>
        <v>504980</v>
      </c>
      <c r="BC357" s="26">
        <f>+BC317+BC247+BC237+BC297+BC227+BC198+BC189+BC180+BC171+BC162+BC153+BC144+BC135+BC126+BC117+BC108+BC99+BC90+BC81+BC72+BC63+BC45+BC54+BC36+BC27+BC16+BC257+BC287+BC307+BC327+BC267+BC277</f>
        <v>0</v>
      </c>
      <c r="BD357" s="277">
        <f t="shared" si="796"/>
        <v>778445</v>
      </c>
      <c r="BF357" s="317"/>
      <c r="BG357" s="317"/>
      <c r="BH357" s="317"/>
    </row>
    <row r="358" spans="1:60" ht="17.25" customHeight="1" x14ac:dyDescent="0.2">
      <c r="A358" s="6"/>
      <c r="B358" s="278"/>
      <c r="C358" s="29"/>
      <c r="D358" s="129" t="s">
        <v>70</v>
      </c>
      <c r="E358" s="102">
        <v>59580</v>
      </c>
      <c r="F358" s="102">
        <v>356000</v>
      </c>
      <c r="G358" s="102">
        <v>0</v>
      </c>
      <c r="H358" s="102">
        <f t="shared" si="784"/>
        <v>415580</v>
      </c>
      <c r="I358" s="102">
        <v>0</v>
      </c>
      <c r="J358" s="102">
        <v>-8000</v>
      </c>
      <c r="K358" s="102">
        <v>0</v>
      </c>
      <c r="L358" s="102">
        <f t="shared" si="785"/>
        <v>-8000</v>
      </c>
      <c r="M358" s="102">
        <v>59580</v>
      </c>
      <c r="N358" s="102">
        <v>348000</v>
      </c>
      <c r="O358" s="102">
        <v>0</v>
      </c>
      <c r="P358" s="102">
        <f t="shared" si="786"/>
        <v>407580</v>
      </c>
      <c r="Q358" s="102">
        <v>0</v>
      </c>
      <c r="R358" s="102">
        <v>0</v>
      </c>
      <c r="S358" s="102">
        <v>0</v>
      </c>
      <c r="T358" s="102">
        <f t="shared" si="787"/>
        <v>0</v>
      </c>
      <c r="U358" s="102">
        <v>59580</v>
      </c>
      <c r="V358" s="102">
        <v>348000</v>
      </c>
      <c r="W358" s="102">
        <v>0</v>
      </c>
      <c r="X358" s="279">
        <f t="shared" si="788"/>
        <v>407580</v>
      </c>
      <c r="Y358" s="102">
        <v>0</v>
      </c>
      <c r="Z358" s="102">
        <v>8000</v>
      </c>
      <c r="AA358" s="102">
        <v>0</v>
      </c>
      <c r="AB358" s="102">
        <f t="shared" si="789"/>
        <v>8000</v>
      </c>
      <c r="AC358" s="102">
        <v>59580</v>
      </c>
      <c r="AD358" s="102">
        <v>356000</v>
      </c>
      <c r="AE358" s="102">
        <v>0</v>
      </c>
      <c r="AF358" s="279">
        <f t="shared" si="790"/>
        <v>415580</v>
      </c>
      <c r="AG358" s="102">
        <v>0</v>
      </c>
      <c r="AH358" s="102">
        <v>-69</v>
      </c>
      <c r="AI358" s="102">
        <v>0</v>
      </c>
      <c r="AJ358" s="102">
        <f t="shared" si="791"/>
        <v>-69</v>
      </c>
      <c r="AK358" s="102">
        <v>59580</v>
      </c>
      <c r="AL358" s="102">
        <v>355931</v>
      </c>
      <c r="AM358" s="102">
        <v>0</v>
      </c>
      <c r="AN358" s="279">
        <f t="shared" si="792"/>
        <v>415511</v>
      </c>
      <c r="AO358" s="102">
        <v>0</v>
      </c>
      <c r="AP358" s="102">
        <v>0</v>
      </c>
      <c r="AQ358" s="102">
        <v>0</v>
      </c>
      <c r="AR358" s="102">
        <f t="shared" si="793"/>
        <v>0</v>
      </c>
      <c r="AS358" s="102">
        <v>59580</v>
      </c>
      <c r="AT358" s="102">
        <v>355931</v>
      </c>
      <c r="AU358" s="102">
        <v>0</v>
      </c>
      <c r="AV358" s="279">
        <f t="shared" si="794"/>
        <v>415511</v>
      </c>
      <c r="AW358" s="102">
        <v>0</v>
      </c>
      <c r="AX358" s="102">
        <v>0</v>
      </c>
      <c r="AY358" s="102">
        <v>0</v>
      </c>
      <c r="AZ358" s="102">
        <f t="shared" si="795"/>
        <v>0</v>
      </c>
      <c r="BA358" s="102">
        <v>59580</v>
      </c>
      <c r="BB358" s="102">
        <v>355931</v>
      </c>
      <c r="BC358" s="102">
        <v>0</v>
      </c>
      <c r="BD358" s="279">
        <f t="shared" si="796"/>
        <v>415511</v>
      </c>
      <c r="BF358" s="317"/>
      <c r="BG358" s="317"/>
      <c r="BH358" s="317"/>
    </row>
    <row r="359" spans="1:60" ht="17.25" hidden="1" customHeight="1" outlineLevel="1" x14ac:dyDescent="0.2">
      <c r="A359" s="6"/>
      <c r="B359" s="284"/>
      <c r="C359" s="39"/>
      <c r="D359" s="127" t="s">
        <v>77</v>
      </c>
      <c r="E359" s="41">
        <v>0</v>
      </c>
      <c r="F359" s="41">
        <v>0</v>
      </c>
      <c r="G359" s="41">
        <v>0</v>
      </c>
      <c r="H359" s="41">
        <f t="shared" si="784"/>
        <v>0</v>
      </c>
      <c r="I359" s="41">
        <v>0</v>
      </c>
      <c r="J359" s="41">
        <v>0</v>
      </c>
      <c r="K359" s="41">
        <v>0</v>
      </c>
      <c r="L359" s="41">
        <f t="shared" si="785"/>
        <v>0</v>
      </c>
      <c r="M359" s="41">
        <v>0</v>
      </c>
      <c r="N359" s="41">
        <v>0</v>
      </c>
      <c r="O359" s="41">
        <v>0</v>
      </c>
      <c r="P359" s="41">
        <f t="shared" si="786"/>
        <v>0</v>
      </c>
      <c r="Q359" s="41">
        <v>0</v>
      </c>
      <c r="R359" s="41">
        <v>0</v>
      </c>
      <c r="S359" s="41">
        <v>0</v>
      </c>
      <c r="T359" s="41">
        <f t="shared" si="787"/>
        <v>0</v>
      </c>
      <c r="U359" s="41">
        <v>0</v>
      </c>
      <c r="V359" s="41">
        <v>0</v>
      </c>
      <c r="W359" s="41">
        <v>0</v>
      </c>
      <c r="X359" s="285">
        <f t="shared" si="788"/>
        <v>0</v>
      </c>
      <c r="Y359" s="41">
        <v>0</v>
      </c>
      <c r="Z359" s="41">
        <v>0</v>
      </c>
      <c r="AA359" s="41">
        <v>0</v>
      </c>
      <c r="AB359" s="41">
        <f t="shared" si="789"/>
        <v>0</v>
      </c>
      <c r="AC359" s="41">
        <v>0</v>
      </c>
      <c r="AD359" s="41">
        <v>0</v>
      </c>
      <c r="AE359" s="41">
        <v>0</v>
      </c>
      <c r="AF359" s="285">
        <f t="shared" si="790"/>
        <v>0</v>
      </c>
      <c r="AG359" s="41">
        <v>0</v>
      </c>
      <c r="AH359" s="41">
        <v>0</v>
      </c>
      <c r="AI359" s="41">
        <v>0</v>
      </c>
      <c r="AJ359" s="41">
        <f t="shared" si="791"/>
        <v>0</v>
      </c>
      <c r="AK359" s="41">
        <v>0</v>
      </c>
      <c r="AL359" s="41">
        <v>0</v>
      </c>
      <c r="AM359" s="41">
        <v>0</v>
      </c>
      <c r="AN359" s="285">
        <f t="shared" si="792"/>
        <v>0</v>
      </c>
      <c r="AO359" s="41">
        <v>0</v>
      </c>
      <c r="AP359" s="41">
        <v>0</v>
      </c>
      <c r="AQ359" s="41">
        <v>0</v>
      </c>
      <c r="AR359" s="41">
        <f t="shared" si="793"/>
        <v>0</v>
      </c>
      <c r="AS359" s="41">
        <v>0</v>
      </c>
      <c r="AT359" s="41">
        <v>0</v>
      </c>
      <c r="AU359" s="41">
        <v>0</v>
      </c>
      <c r="AV359" s="285">
        <f t="shared" si="794"/>
        <v>0</v>
      </c>
      <c r="AW359" s="41">
        <v>0</v>
      </c>
      <c r="AX359" s="41">
        <v>0</v>
      </c>
      <c r="AY359" s="41">
        <v>0</v>
      </c>
      <c r="AZ359" s="41">
        <f t="shared" si="795"/>
        <v>0</v>
      </c>
      <c r="BA359" s="41">
        <v>0</v>
      </c>
      <c r="BB359" s="41">
        <v>0</v>
      </c>
      <c r="BC359" s="41">
        <v>0</v>
      </c>
      <c r="BD359" s="285">
        <f t="shared" si="796"/>
        <v>0</v>
      </c>
      <c r="BF359" s="317"/>
      <c r="BG359" s="317"/>
      <c r="BH359" s="317"/>
    </row>
    <row r="360" spans="1:60" ht="21.75" customHeight="1" collapsed="1" x14ac:dyDescent="0.2">
      <c r="A360" s="22" t="s">
        <v>98</v>
      </c>
      <c r="B360" s="276"/>
      <c r="C360" s="24">
        <v>7</v>
      </c>
      <c r="D360" s="316" t="s">
        <v>78</v>
      </c>
      <c r="E360" s="26">
        <f>+E318+E248+E238+E298+E228+E199+E190+E181+E172+E163+E154+E145+E136+E127+E118+E109+E100+E91+E82+E73+E64+E46+E55+E37+E28+E17+E328+E258+E268+E308+E288+E278</f>
        <v>245051</v>
      </c>
      <c r="F360" s="26">
        <f>+F318+F248+F238+F298+F228+F199+F190+F181+F172+F163+F154+F145+F136+F127+F118+F109+F100+F91+F82+F73+F64+F46+F55+F37+F28+F17+F328+F258+F268+F308+F288+F278</f>
        <v>138600</v>
      </c>
      <c r="G360" s="26">
        <f>+G318+G248+G238+G298+G228+G199+G190+G181+G172+G163+G154+G145+G136+G127+G118+G109+G100+G91+G82+G73+G64+G46+G55+G37+G28+G17+G328+G258+G268+G308+G288+G278</f>
        <v>0</v>
      </c>
      <c r="H360" s="26">
        <f t="shared" si="784"/>
        <v>383651</v>
      </c>
      <c r="I360" s="26">
        <f>+I318+I248+I238+I298+I228+I199+I190+I181+I172+I163+I154+I145+I136+I127+I118+I109+I100+I91+I82+I73+I64+I46+I55+I37+I28+I17+I328+I258+I268+I308+I288+I278</f>
        <v>47236</v>
      </c>
      <c r="J360" s="26">
        <f>+J318+J248+J238+J298+J228+J199+J190+J181+J172+J163+J154+J145+J136+J127+J118+J109+J100+J91+J82+J73+J64+J46+J55+J37+J28+J17+J328+J258+J268+J308+J288+J278</f>
        <v>0</v>
      </c>
      <c r="K360" s="26">
        <f>+K318+K248+K238+K298+K228+K199+K190+K181+K172+K163+K154+K145+K136+K127+K118+K109+K100+K91+K82+K73+K64+K46+K55+K37+K28+K17+K328+K258+K268+K308+K288+K278</f>
        <v>0</v>
      </c>
      <c r="L360" s="26">
        <f t="shared" si="785"/>
        <v>47236</v>
      </c>
      <c r="M360" s="26">
        <f>+M318+M248+M238+M298+M228+M199+M190+M181+M172+M163+M154+M145+M136+M127+M118+M109+M100+M91+M82+M73+M64+M46+M55+M37+M28+M17+M328+M258+M268+M308+M288+M278</f>
        <v>292287</v>
      </c>
      <c r="N360" s="26">
        <f>+N318+N248+N238+N298+N228+N199+N190+N181+N172+N163+N154+N145+N136+N127+N118+N109+N100+N91+N82+N73+N64+N46+N55+N37+N28+N17+N328+N258+N268+N308+N288+N278</f>
        <v>138600</v>
      </c>
      <c r="O360" s="26">
        <f>+O318+O248+O238+O298+O228+O199+O190+O181+O172+O163+O154+O145+O136+O127+O118+O109+O100+O91+O82+O73+O64+O46+O55+O37+O28+O17+O328+O258+O268+O308+O288+O278</f>
        <v>0</v>
      </c>
      <c r="P360" s="26">
        <f t="shared" si="786"/>
        <v>430887</v>
      </c>
      <c r="Q360" s="26">
        <f>+Q318+Q248+Q238+Q298+Q228+Q199+Q190+Q181+Q172+Q163+Q154+Q145+Q136+Q127+Q118+Q109+Q100+Q91+Q82+Q73+Q64+Q46+Q55+Q37+Q28+Q17+Q328+Q258+Q268+Q308+Q288+Q278</f>
        <v>0</v>
      </c>
      <c r="R360" s="26">
        <f>+R318+R248+R238+R298+R228+R199+R190+R181+R172+R163+R154+R145+R136+R127+R118+R109+R100+R91+R82+R73+R64+R46+R55+R37+R28+R17+R328+R258+R268+R308+R288+R278</f>
        <v>1394</v>
      </c>
      <c r="S360" s="26">
        <f>+S318+S248+S238+S298+S228+S199+S190+S181+S172+S163+S154+S145+S136+S127+S118+S109+S100+S91+S82+S73+S64+S46+S55+S37+S28+S17+S328+S258+S268+S308+S288+S278</f>
        <v>0</v>
      </c>
      <c r="T360" s="26">
        <f t="shared" si="787"/>
        <v>1394</v>
      </c>
      <c r="U360" s="26">
        <f>+U318+U248+U238+U298+U228+U199+U190+U181+U172+U163+U154+U145+U136+U127+U118+U109+U100+U91+U82+U73+U64+U46+U55+U37+U28+U17+U328+U258+U268+U308+U288+U278</f>
        <v>292287</v>
      </c>
      <c r="V360" s="26">
        <f>+V318+V248+V238+V298+V228+V199+V190+V181+V172+V163+V154+V145+V136+V127+V118+V109+V100+V91+V82+V73+V64+V46+V55+V37+V28+V17+V328+V258+V268+V308+V288+V278</f>
        <v>139994</v>
      </c>
      <c r="W360" s="26">
        <f>+W318+W248+W238+W298+W228+W199+W190+W181+W172+W163+W154+W145+W136+W127+W118+W109+W100+W91+W82+W73+W64+W46+W55+W37+W28+W17+W328+W258+W268+W308+W288+W278</f>
        <v>0</v>
      </c>
      <c r="X360" s="277">
        <f t="shared" si="788"/>
        <v>432281</v>
      </c>
      <c r="Y360" s="26">
        <f>+Y318+Y248+Y238+Y298+Y228+Y199+Y190+Y181+Y172+Y163+Y154+Y145+Y136+Y127+Y118+Y109+Y100+Y91+Y82+Y73+Y64+Y46+Y55+Y37+Y28+Y17+Y328+Y258+Y268+Y308+Y288+Y278</f>
        <v>-8000</v>
      </c>
      <c r="Z360" s="26">
        <f>+Z318+Z248+Z238+Z298+Z228+Z199+Z190+Z181+Z172+Z163+Z154+Z145+Z136+Z127+Z118+Z109+Z100+Z91+Z82+Z73+Z64+Z46+Z55+Z37+Z28+Z17+Z328+Z258+Z268+Z308+Z288+Z278</f>
        <v>3749</v>
      </c>
      <c r="AA360" s="26">
        <f>+AA318+AA248+AA238+AA298+AA228+AA199+AA190+AA181+AA172+AA163+AA154+AA145+AA136+AA127+AA118+AA109+AA100+AA91+AA82+AA73+AA64+AA46+AA55+AA37+AA28+AA17+AA328+AA258+AA268+AA308+AA288+AA278</f>
        <v>0</v>
      </c>
      <c r="AB360" s="26">
        <f t="shared" si="789"/>
        <v>-4251</v>
      </c>
      <c r="AC360" s="26">
        <f>+AC318+AC248+AC238+AC298+AC228+AC199+AC190+AC181+AC172+AC163+AC154+AC145+AC136+AC127+AC118+AC109+AC100+AC91+AC82+AC73+AC64+AC46+AC55+AC37+AC28+AC17+AC328+AC258+AC268+AC308+AC288+AC278</f>
        <v>284287</v>
      </c>
      <c r="AD360" s="26">
        <f>+AD318+AD248+AD238+AD298+AD228+AD199+AD190+AD181+AD172+AD163+AD154+AD145+AD136+AD127+AD118+AD109+AD100+AD91+AD82+AD73+AD64+AD46+AD55+AD37+AD28+AD17+AD328+AD258+AD268+AD308+AD288+AD278</f>
        <v>143743</v>
      </c>
      <c r="AE360" s="26">
        <f>+AE318+AE248+AE238+AE298+AE228+AE199+AE190+AE181+AE172+AE163+AE154+AE145+AE136+AE127+AE118+AE109+AE100+AE91+AE82+AE73+AE64+AE46+AE55+AE37+AE28+AE17+AE328+AE258+AE268+AE308+AE288+AE278</f>
        <v>0</v>
      </c>
      <c r="AF360" s="277">
        <f t="shared" si="790"/>
        <v>428030</v>
      </c>
      <c r="AG360" s="26">
        <f>+AG318+AG248+AG238+AG298+AG228+AG199+AG190+AG181+AG172+AG163+AG154+AG145+AG136+AG127+AG118+AG109+AG100+AG91+AG82+AG73+AG64+AG46+AG55+AG37+AG28+AG17+AG328+AG258+AG268+AG308+AG288+AG278</f>
        <v>-18894</v>
      </c>
      <c r="AH360" s="26">
        <f>+AH318+AH248+AH238+AH298+AH228+AH199+AH190+AH181+AH172+AH163+AH154+AH145+AH136+AH127+AH118+AH109+AH100+AH91+AH82+AH73+AH64+AH46+AH55+AH37+AH28+AH17+AH328+AH258+AH268+AH308+AH288+AH278</f>
        <v>-38100</v>
      </c>
      <c r="AI360" s="26">
        <f>+AI318+AI248+AI238+AI298+AI228+AI199+AI190+AI181+AI172+AI163+AI154+AI145+AI136+AI127+AI118+AI109+AI100+AI91+AI82+AI73+AI64+AI46+AI55+AI37+AI28+AI17+AI328+AI258+AI268+AI308+AI288+AI278</f>
        <v>0</v>
      </c>
      <c r="AJ360" s="26">
        <f t="shared" si="791"/>
        <v>-56994</v>
      </c>
      <c r="AK360" s="26">
        <f>+AK318+AK248+AK238+AK298+AK228+AK199+AK190+AK181+AK172+AK163+AK154+AK145+AK136+AK127+AK118+AK109+AK100+AK91+AK82+AK73+AK64+AK46+AK55+AK37+AK28+AK17+AK328+AK258+AK268+AK308+AK288+AK278</f>
        <v>265393</v>
      </c>
      <c r="AL360" s="26">
        <f>+AL318+AL248+AL238+AL298+AL228+AL199+AL190+AL181+AL172+AL163+AL154+AL145+AL136+AL127+AL118+AL109+AL100+AL91+AL82+AL73+AL64+AL46+AL55+AL37+AL28+AL17+AL328+AL258+AL268+AL308+AL288+AL278</f>
        <v>105643</v>
      </c>
      <c r="AM360" s="26">
        <f>+AM318+AM248+AM238+AM298+AM228+AM199+AM190+AM181+AM172+AM163+AM154+AM145+AM136+AM127+AM118+AM109+AM100+AM91+AM82+AM73+AM64+AM46+AM55+AM37+AM28+AM17+AM328+AM258+AM268+AM308+AM288+AM278</f>
        <v>0</v>
      </c>
      <c r="AN360" s="277">
        <f t="shared" si="792"/>
        <v>371036</v>
      </c>
      <c r="AO360" s="26">
        <f>+AO318+AO248+AO238+AO298+AO228+AO199+AO190+AO181+AO172+AO163+AO154+AO145+AO136+AO127+AO118+AO109+AO100+AO91+AO82+AO73+AO64+AO46+AO55+AO37+AO28+AO17+AO328+AO258+AO268+AO308+AO288+AO278</f>
        <v>0</v>
      </c>
      <c r="AP360" s="26">
        <f>+AP318+AP248+AP238+AP298+AP228+AP199+AP190+AP181+AP172+AP163+AP154+AP145+AP136+AP127+AP118+AP109+AP100+AP91+AP82+AP73+AP64+AP46+AP55+AP37+AP28+AP17+AP328+AP258+AP268+AP308+AP288+AP278</f>
        <v>772</v>
      </c>
      <c r="AQ360" s="26">
        <f>+AQ318+AQ248+AQ238+AQ298+AQ228+AQ199+AQ190+AQ181+AQ172+AQ163+AQ154+AQ145+AQ136+AQ127+AQ118+AQ109+AQ100+AQ91+AQ82+AQ73+AQ64+AQ46+AQ55+AQ37+AQ28+AQ17+AQ328+AQ258+AQ268+AQ308+AQ288+AQ278</f>
        <v>0</v>
      </c>
      <c r="AR360" s="26">
        <f t="shared" si="793"/>
        <v>772</v>
      </c>
      <c r="AS360" s="26">
        <f>+AS318+AS248+AS238+AS298+AS228+AS199+AS190+AS181+AS172+AS163+AS154+AS145+AS136+AS127+AS118+AS109+AS100+AS91+AS82+AS73+AS64+AS46+AS55+AS37+AS28+AS17+AS328+AS258+AS268+AS308+AS288+AS278</f>
        <v>265393</v>
      </c>
      <c r="AT360" s="26">
        <f>+AT318+AT248+AT238+AT298+AT228+AT199+AT190+AT181+AT172+AT163+AT154+AT145+AT136+AT127+AT118+AT109+AT100+AT91+AT82+AT73+AT64+AT46+AT55+AT37+AT28+AT17+AT328+AT258+AT268+AT308+AT288+AT278</f>
        <v>106415</v>
      </c>
      <c r="AU360" s="26">
        <f>+AU318+AU248+AU238+AU298+AU228+AU199+AU190+AU181+AU172+AU163+AU154+AU145+AU136+AU127+AU118+AU109+AU100+AU91+AU82+AU73+AU64+AU46+AU55+AU37+AU28+AU17+AU328+AU258+AU268+AU308+AU288+AU278</f>
        <v>0</v>
      </c>
      <c r="AV360" s="277">
        <f t="shared" si="794"/>
        <v>371808</v>
      </c>
      <c r="AW360" s="26">
        <f>+AW318+AW248+AW238+AW298+AW228+AW199+AW190+AW181+AW172+AW163+AW154+AW145+AW136+AW127+AW118+AW109+AW100+AW91+AW82+AW73+AW64+AW46+AW55+AW37+AW28+AW17+AW328+AW258+AW268+AW308+AW288+AW278</f>
        <v>3770</v>
      </c>
      <c r="AX360" s="26">
        <f>+AX318+AX248+AX238+AX298+AX228+AX199+AX190+AX181+AX172+AX163+AX154+AX145+AX136+AX127+AX118+AX109+AX100+AX91+AX82+AX73+AX64+AX46+AX55+AX37+AX28+AX17+AX328+AX258+AX268+AX308+AX288+AX278</f>
        <v>0</v>
      </c>
      <c r="AY360" s="26">
        <f>+AY318+AY248+AY238+AY298+AY228+AY199+AY190+AY181+AY172+AY163+AY154+AY145+AY136+AY127+AY118+AY109+AY100+AY91+AY82+AY73+AY64+AY46+AY55+AY37+AY28+AY17+AY328+AY258+AY268+AY308+AY288+AY278</f>
        <v>0</v>
      </c>
      <c r="AZ360" s="26">
        <f t="shared" si="795"/>
        <v>3770</v>
      </c>
      <c r="BA360" s="26">
        <f>+BA318+BA248+BA238+BA298+BA228+BA199+BA190+BA181+BA172+BA163+BA154+BA145+BA136+BA127+BA118+BA109+BA100+BA91+BA82+BA73+BA64+BA46+BA55+BA37+BA28+BA17+BA328+BA258+BA268+BA308+BA288+BA278</f>
        <v>269163</v>
      </c>
      <c r="BB360" s="26">
        <f>+BB318+BB248+BB238+BB298+BB228+BB199+BB190+BB181+BB172+BB163+BB154+BB145+BB136+BB127+BB118+BB109+BB100+BB91+BB82+BB73+BB64+BB46+BB55+BB37+BB28+BB17+BB328+BB258+BB268+BB308+BB288+BB278</f>
        <v>106415</v>
      </c>
      <c r="BC360" s="26">
        <f>+BC318+BC248+BC238+BC298+BC228+BC199+BC190+BC181+BC172+BC163+BC154+BC145+BC136+BC127+BC118+BC109+BC100+BC91+BC82+BC73+BC64+BC46+BC55+BC37+BC28+BC17+BC328+BC258+BC268+BC308+BC288+BC278</f>
        <v>0</v>
      </c>
      <c r="BD360" s="277">
        <f t="shared" si="796"/>
        <v>375578</v>
      </c>
      <c r="BF360" s="317"/>
      <c r="BG360" s="317"/>
      <c r="BH360" s="317"/>
    </row>
    <row r="361" spans="1:60" ht="17.25" customHeight="1" x14ac:dyDescent="0.2">
      <c r="A361" s="6"/>
      <c r="B361" s="284"/>
      <c r="C361" s="39"/>
      <c r="D361" s="129" t="s">
        <v>70</v>
      </c>
      <c r="E361" s="41">
        <v>25659</v>
      </c>
      <c r="F361" s="41">
        <v>99000</v>
      </c>
      <c r="G361" s="41">
        <v>0</v>
      </c>
      <c r="H361" s="41">
        <f t="shared" si="784"/>
        <v>124659</v>
      </c>
      <c r="I361" s="41">
        <v>44259</v>
      </c>
      <c r="J361" s="41">
        <v>0</v>
      </c>
      <c r="K361" s="41">
        <v>0</v>
      </c>
      <c r="L361" s="41">
        <f t="shared" si="785"/>
        <v>44259</v>
      </c>
      <c r="M361" s="41">
        <v>69918</v>
      </c>
      <c r="N361" s="41">
        <v>99000</v>
      </c>
      <c r="O361" s="41">
        <v>0</v>
      </c>
      <c r="P361" s="41">
        <f t="shared" si="786"/>
        <v>168918</v>
      </c>
      <c r="Q361" s="41">
        <v>0</v>
      </c>
      <c r="R361" s="41">
        <v>0</v>
      </c>
      <c r="S361" s="41">
        <v>0</v>
      </c>
      <c r="T361" s="41">
        <f t="shared" si="787"/>
        <v>0</v>
      </c>
      <c r="U361" s="41">
        <v>69918</v>
      </c>
      <c r="V361" s="41">
        <v>99000</v>
      </c>
      <c r="W361" s="41">
        <v>0</v>
      </c>
      <c r="X361" s="285">
        <f t="shared" si="788"/>
        <v>168918</v>
      </c>
      <c r="Y361" s="41">
        <v>0</v>
      </c>
      <c r="Z361" s="41">
        <v>0</v>
      </c>
      <c r="AA361" s="41">
        <v>0</v>
      </c>
      <c r="AB361" s="41">
        <f t="shared" si="789"/>
        <v>0</v>
      </c>
      <c r="AC361" s="41">
        <v>69918</v>
      </c>
      <c r="AD361" s="41">
        <v>99000</v>
      </c>
      <c r="AE361" s="41">
        <v>0</v>
      </c>
      <c r="AF361" s="285">
        <f t="shared" si="790"/>
        <v>168918</v>
      </c>
      <c r="AG361" s="41">
        <v>0</v>
      </c>
      <c r="AH361" s="41">
        <v>0</v>
      </c>
      <c r="AI361" s="41">
        <v>0</v>
      </c>
      <c r="AJ361" s="41">
        <f t="shared" si="791"/>
        <v>0</v>
      </c>
      <c r="AK361" s="41">
        <v>69918</v>
      </c>
      <c r="AL361" s="41">
        <v>99000</v>
      </c>
      <c r="AM361" s="41">
        <v>0</v>
      </c>
      <c r="AN361" s="285">
        <f t="shared" si="792"/>
        <v>168918</v>
      </c>
      <c r="AO361" s="41">
        <v>0</v>
      </c>
      <c r="AP361" s="41">
        <v>0</v>
      </c>
      <c r="AQ361" s="41">
        <v>0</v>
      </c>
      <c r="AR361" s="41">
        <f t="shared" si="793"/>
        <v>0</v>
      </c>
      <c r="AS361" s="41">
        <v>69918</v>
      </c>
      <c r="AT361" s="41">
        <v>99000</v>
      </c>
      <c r="AU361" s="41">
        <v>0</v>
      </c>
      <c r="AV361" s="285">
        <f t="shared" si="794"/>
        <v>168918</v>
      </c>
      <c r="AW361" s="41">
        <v>0</v>
      </c>
      <c r="AX361" s="41">
        <v>0</v>
      </c>
      <c r="AY361" s="41">
        <v>0</v>
      </c>
      <c r="AZ361" s="41">
        <f t="shared" si="795"/>
        <v>0</v>
      </c>
      <c r="BA361" s="41">
        <v>69918</v>
      </c>
      <c r="BB361" s="41">
        <v>99000</v>
      </c>
      <c r="BC361" s="41">
        <v>0</v>
      </c>
      <c r="BD361" s="285">
        <f t="shared" si="796"/>
        <v>168918</v>
      </c>
      <c r="BF361" s="317"/>
      <c r="BG361" s="317"/>
      <c r="BH361" s="317"/>
    </row>
    <row r="362" spans="1:60" ht="17.25" hidden="1" customHeight="1" outlineLevel="1" x14ac:dyDescent="0.2">
      <c r="A362" s="6"/>
      <c r="B362" s="284"/>
      <c r="C362" s="39"/>
      <c r="D362" s="127" t="s">
        <v>79</v>
      </c>
      <c r="E362" s="41">
        <v>0</v>
      </c>
      <c r="F362" s="41">
        <v>0</v>
      </c>
      <c r="G362" s="41">
        <v>0</v>
      </c>
      <c r="H362" s="41">
        <f t="shared" si="784"/>
        <v>0</v>
      </c>
      <c r="I362" s="41">
        <v>0</v>
      </c>
      <c r="J362" s="41">
        <v>0</v>
      </c>
      <c r="K362" s="41">
        <v>0</v>
      </c>
      <c r="L362" s="41">
        <f t="shared" si="785"/>
        <v>0</v>
      </c>
      <c r="M362" s="41">
        <v>0</v>
      </c>
      <c r="N362" s="41">
        <v>0</v>
      </c>
      <c r="O362" s="41">
        <v>0</v>
      </c>
      <c r="P362" s="41">
        <f t="shared" si="786"/>
        <v>0</v>
      </c>
      <c r="Q362" s="41">
        <v>0</v>
      </c>
      <c r="R362" s="41">
        <v>0</v>
      </c>
      <c r="S362" s="41">
        <v>0</v>
      </c>
      <c r="T362" s="41">
        <f t="shared" si="787"/>
        <v>0</v>
      </c>
      <c r="U362" s="41">
        <v>0</v>
      </c>
      <c r="V362" s="41">
        <v>0</v>
      </c>
      <c r="W362" s="41">
        <v>0</v>
      </c>
      <c r="X362" s="285">
        <f t="shared" si="788"/>
        <v>0</v>
      </c>
      <c r="Y362" s="41">
        <v>0</v>
      </c>
      <c r="Z362" s="41">
        <v>0</v>
      </c>
      <c r="AA362" s="41">
        <v>0</v>
      </c>
      <c r="AB362" s="41">
        <f t="shared" si="789"/>
        <v>0</v>
      </c>
      <c r="AC362" s="41">
        <v>0</v>
      </c>
      <c r="AD362" s="41">
        <v>0</v>
      </c>
      <c r="AE362" s="41">
        <v>0</v>
      </c>
      <c r="AF362" s="285">
        <f t="shared" si="790"/>
        <v>0</v>
      </c>
      <c r="AG362" s="41">
        <v>0</v>
      </c>
      <c r="AH362" s="41">
        <v>0</v>
      </c>
      <c r="AI362" s="41">
        <v>0</v>
      </c>
      <c r="AJ362" s="41">
        <f t="shared" si="791"/>
        <v>0</v>
      </c>
      <c r="AK362" s="41">
        <v>0</v>
      </c>
      <c r="AL362" s="41">
        <v>0</v>
      </c>
      <c r="AM362" s="41">
        <v>0</v>
      </c>
      <c r="AN362" s="285">
        <f t="shared" si="792"/>
        <v>0</v>
      </c>
      <c r="AO362" s="41">
        <v>0</v>
      </c>
      <c r="AP362" s="41">
        <v>0</v>
      </c>
      <c r="AQ362" s="41">
        <v>0</v>
      </c>
      <c r="AR362" s="41">
        <f t="shared" si="793"/>
        <v>0</v>
      </c>
      <c r="AS362" s="41">
        <v>0</v>
      </c>
      <c r="AT362" s="41">
        <v>0</v>
      </c>
      <c r="AU362" s="41">
        <v>0</v>
      </c>
      <c r="AV362" s="285">
        <f t="shared" si="794"/>
        <v>0</v>
      </c>
      <c r="AW362" s="41">
        <v>0</v>
      </c>
      <c r="AX362" s="41">
        <v>0</v>
      </c>
      <c r="AY362" s="41">
        <v>0</v>
      </c>
      <c r="AZ362" s="41">
        <f t="shared" si="795"/>
        <v>0</v>
      </c>
      <c r="BA362" s="41">
        <v>0</v>
      </c>
      <c r="BB362" s="41">
        <v>0</v>
      </c>
      <c r="BC362" s="41">
        <v>0</v>
      </c>
      <c r="BD362" s="285">
        <f t="shared" si="796"/>
        <v>0</v>
      </c>
      <c r="BF362" s="317"/>
      <c r="BG362" s="317"/>
      <c r="BH362" s="317"/>
    </row>
    <row r="363" spans="1:60" ht="17.25" customHeight="1" collapsed="1" x14ac:dyDescent="0.2">
      <c r="A363" s="22"/>
      <c r="B363" s="276"/>
      <c r="C363" s="24">
        <v>8</v>
      </c>
      <c r="D363" s="316" t="s">
        <v>80</v>
      </c>
      <c r="E363" s="26">
        <f>+E365+E366+E367</f>
        <v>118000</v>
      </c>
      <c r="F363" s="26">
        <f>+F365+F366+F367</f>
        <v>593789</v>
      </c>
      <c r="G363" s="26">
        <f>+G365+G366+G367</f>
        <v>0</v>
      </c>
      <c r="H363" s="26">
        <f t="shared" si="784"/>
        <v>711789</v>
      </c>
      <c r="I363" s="26">
        <f>+I365+I366+I367</f>
        <v>-84196</v>
      </c>
      <c r="J363" s="26">
        <f>+J365+J366+J367</f>
        <v>0</v>
      </c>
      <c r="K363" s="26">
        <f>+K365+K366+K367</f>
        <v>0</v>
      </c>
      <c r="L363" s="26">
        <f t="shared" si="785"/>
        <v>-84196</v>
      </c>
      <c r="M363" s="26">
        <f>+M365+M366+M367</f>
        <v>33804</v>
      </c>
      <c r="N363" s="26">
        <f>+N365+N366+N367</f>
        <v>593789</v>
      </c>
      <c r="O363" s="26">
        <f>+O365+O366+O367</f>
        <v>0</v>
      </c>
      <c r="P363" s="26">
        <f t="shared" si="786"/>
        <v>627593</v>
      </c>
      <c r="Q363" s="26">
        <f>+Q365+Q366+Q367</f>
        <v>-7483</v>
      </c>
      <c r="R363" s="26">
        <f>+R365+R366+R367</f>
        <v>0</v>
      </c>
      <c r="S363" s="26">
        <f>+S365+S366+S367</f>
        <v>0</v>
      </c>
      <c r="T363" s="26">
        <f t="shared" si="787"/>
        <v>-7483</v>
      </c>
      <c r="U363" s="26">
        <f>+U365+U366+U367</f>
        <v>26321</v>
      </c>
      <c r="V363" s="26">
        <f>+V365+V366+V367</f>
        <v>593789</v>
      </c>
      <c r="W363" s="26">
        <f>+W365+W366+W367</f>
        <v>0</v>
      </c>
      <c r="X363" s="277">
        <f t="shared" si="788"/>
        <v>620110</v>
      </c>
      <c r="Y363" s="26">
        <f>+Y365+Y366+Y367</f>
        <v>-4612</v>
      </c>
      <c r="Z363" s="26">
        <f>+Z365+Z366+Z367</f>
        <v>1800</v>
      </c>
      <c r="AA363" s="26">
        <f>+AA365+AA366+AA367</f>
        <v>0</v>
      </c>
      <c r="AB363" s="26">
        <f t="shared" si="789"/>
        <v>-2812</v>
      </c>
      <c r="AC363" s="26">
        <f>+AC365+AC366+AC367</f>
        <v>21709</v>
      </c>
      <c r="AD363" s="26">
        <f>+AD365+AD366+AD367</f>
        <v>595589</v>
      </c>
      <c r="AE363" s="26">
        <f>+AE365+AE366+AE367</f>
        <v>0</v>
      </c>
      <c r="AF363" s="277">
        <f t="shared" si="790"/>
        <v>617298</v>
      </c>
      <c r="AG363" s="26">
        <f>+AG365+AG366+AG367</f>
        <v>-3936</v>
      </c>
      <c r="AH363" s="26">
        <f>+AH365+AH366+AH367</f>
        <v>4332</v>
      </c>
      <c r="AI363" s="26">
        <f>+AI365+AI366+AI367</f>
        <v>0</v>
      </c>
      <c r="AJ363" s="26">
        <f t="shared" si="791"/>
        <v>396</v>
      </c>
      <c r="AK363" s="26">
        <f>+AK365+AK366+AK367</f>
        <v>17773</v>
      </c>
      <c r="AL363" s="26">
        <f>+AL365+AL366+AL367</f>
        <v>599921</v>
      </c>
      <c r="AM363" s="26">
        <f>+AM365+AM366+AM367</f>
        <v>0</v>
      </c>
      <c r="AN363" s="277">
        <f t="shared" si="792"/>
        <v>617694</v>
      </c>
      <c r="AO363" s="26">
        <f>+AO365+AO366+AO367</f>
        <v>-14000</v>
      </c>
      <c r="AP363" s="26">
        <f>+AP365+AP366+AP367</f>
        <v>30587</v>
      </c>
      <c r="AQ363" s="26">
        <f>+AQ365+AQ366+AQ367</f>
        <v>0</v>
      </c>
      <c r="AR363" s="26">
        <f t="shared" si="793"/>
        <v>16587</v>
      </c>
      <c r="AS363" s="26">
        <f>+AS365+AS366+AS367</f>
        <v>3773</v>
      </c>
      <c r="AT363" s="26">
        <f>+AT365+AT366+AT367</f>
        <v>630508</v>
      </c>
      <c r="AU363" s="26">
        <f>+AU365+AU366+AU367</f>
        <v>0</v>
      </c>
      <c r="AV363" s="277">
        <f t="shared" si="794"/>
        <v>634281</v>
      </c>
      <c r="AW363" s="26">
        <f>+AW365+AW366+AW367</f>
        <v>-3770</v>
      </c>
      <c r="AX363" s="26">
        <f>+AX365+AX366+AX367</f>
        <v>-26215</v>
      </c>
      <c r="AY363" s="26">
        <f>+AY365+AY366+AY367</f>
        <v>0</v>
      </c>
      <c r="AZ363" s="26">
        <f t="shared" si="795"/>
        <v>-29985</v>
      </c>
      <c r="BA363" s="26">
        <f>+BA365+BA366+BA367</f>
        <v>3</v>
      </c>
      <c r="BB363" s="26">
        <f>+BB365+BB366+BB367</f>
        <v>604293</v>
      </c>
      <c r="BC363" s="26">
        <f>+BC365+BC366+BC367</f>
        <v>0</v>
      </c>
      <c r="BD363" s="277">
        <f t="shared" si="796"/>
        <v>604296</v>
      </c>
      <c r="BF363" s="317"/>
      <c r="BG363" s="317"/>
      <c r="BH363" s="317"/>
    </row>
    <row r="364" spans="1:60" ht="17.25" customHeight="1" x14ac:dyDescent="0.2">
      <c r="A364" s="6"/>
      <c r="B364" s="278"/>
      <c r="C364" s="29"/>
      <c r="D364" s="129" t="s">
        <v>70</v>
      </c>
      <c r="E364" s="102">
        <v>0</v>
      </c>
      <c r="F364" s="102">
        <v>0</v>
      </c>
      <c r="G364" s="102">
        <v>0</v>
      </c>
      <c r="H364" s="102">
        <f t="shared" si="784"/>
        <v>0</v>
      </c>
      <c r="I364" s="102">
        <v>0</v>
      </c>
      <c r="J364" s="102">
        <v>0</v>
      </c>
      <c r="K364" s="102">
        <v>0</v>
      </c>
      <c r="L364" s="102">
        <f t="shared" si="785"/>
        <v>0</v>
      </c>
      <c r="M364" s="102">
        <v>0</v>
      </c>
      <c r="N364" s="102">
        <v>0</v>
      </c>
      <c r="O364" s="102">
        <v>0</v>
      </c>
      <c r="P364" s="102">
        <f t="shared" si="786"/>
        <v>0</v>
      </c>
      <c r="Q364" s="102">
        <v>0</v>
      </c>
      <c r="R364" s="102">
        <v>0</v>
      </c>
      <c r="S364" s="102">
        <v>0</v>
      </c>
      <c r="T364" s="102">
        <f t="shared" si="787"/>
        <v>0</v>
      </c>
      <c r="U364" s="102">
        <v>0</v>
      </c>
      <c r="V364" s="102">
        <v>0</v>
      </c>
      <c r="W364" s="102">
        <v>0</v>
      </c>
      <c r="X364" s="279">
        <f t="shared" si="788"/>
        <v>0</v>
      </c>
      <c r="Y364" s="102">
        <v>0</v>
      </c>
      <c r="Z364" s="102">
        <v>0</v>
      </c>
      <c r="AA364" s="102">
        <v>0</v>
      </c>
      <c r="AB364" s="102">
        <f t="shared" si="789"/>
        <v>0</v>
      </c>
      <c r="AC364" s="102">
        <v>0</v>
      </c>
      <c r="AD364" s="102">
        <v>0</v>
      </c>
      <c r="AE364" s="102">
        <v>0</v>
      </c>
      <c r="AF364" s="279">
        <f t="shared" si="790"/>
        <v>0</v>
      </c>
      <c r="AG364" s="102">
        <v>0</v>
      </c>
      <c r="AH364" s="102">
        <v>0</v>
      </c>
      <c r="AI364" s="102">
        <v>0</v>
      </c>
      <c r="AJ364" s="102">
        <f t="shared" si="791"/>
        <v>0</v>
      </c>
      <c r="AK364" s="102">
        <v>0</v>
      </c>
      <c r="AL364" s="102">
        <v>0</v>
      </c>
      <c r="AM364" s="102">
        <v>0</v>
      </c>
      <c r="AN364" s="279">
        <f t="shared" si="792"/>
        <v>0</v>
      </c>
      <c r="AO364" s="102">
        <v>0</v>
      </c>
      <c r="AP364" s="102">
        <v>0</v>
      </c>
      <c r="AQ364" s="102">
        <v>0</v>
      </c>
      <c r="AR364" s="102">
        <f t="shared" si="793"/>
        <v>0</v>
      </c>
      <c r="AS364" s="102">
        <v>0</v>
      </c>
      <c r="AT364" s="102">
        <v>0</v>
      </c>
      <c r="AU364" s="102">
        <v>0</v>
      </c>
      <c r="AV364" s="279">
        <f t="shared" si="794"/>
        <v>0</v>
      </c>
      <c r="AW364" s="102">
        <v>0</v>
      </c>
      <c r="AX364" s="102">
        <v>0</v>
      </c>
      <c r="AY364" s="102">
        <v>0</v>
      </c>
      <c r="AZ364" s="102">
        <f t="shared" si="795"/>
        <v>0</v>
      </c>
      <c r="BA364" s="102">
        <v>0</v>
      </c>
      <c r="BB364" s="102">
        <v>0</v>
      </c>
      <c r="BC364" s="102">
        <v>0</v>
      </c>
      <c r="BD364" s="279">
        <f t="shared" si="796"/>
        <v>0</v>
      </c>
      <c r="BF364" s="317"/>
      <c r="BG364" s="317"/>
      <c r="BH364" s="317"/>
    </row>
    <row r="365" spans="1:60" ht="15" x14ac:dyDescent="0.2">
      <c r="A365" s="6"/>
      <c r="B365" s="284"/>
      <c r="C365" s="39"/>
      <c r="D365" s="127" t="s">
        <v>48</v>
      </c>
      <c r="E365" s="41">
        <f>+E216</f>
        <v>0</v>
      </c>
      <c r="F365" s="41">
        <f>+F216</f>
        <v>0</v>
      </c>
      <c r="G365" s="41">
        <f>+G216</f>
        <v>0</v>
      </c>
      <c r="H365" s="41">
        <f t="shared" si="784"/>
        <v>0</v>
      </c>
      <c r="I365" s="41">
        <f>+I216</f>
        <v>0</v>
      </c>
      <c r="J365" s="41">
        <f>+J216</f>
        <v>0</v>
      </c>
      <c r="K365" s="41">
        <f>+K216</f>
        <v>0</v>
      </c>
      <c r="L365" s="41">
        <f t="shared" si="785"/>
        <v>0</v>
      </c>
      <c r="M365" s="41">
        <f>+M216</f>
        <v>0</v>
      </c>
      <c r="N365" s="41">
        <f>+N216</f>
        <v>0</v>
      </c>
      <c r="O365" s="41">
        <f>+O216</f>
        <v>0</v>
      </c>
      <c r="P365" s="41">
        <f t="shared" si="786"/>
        <v>0</v>
      </c>
      <c r="Q365" s="41">
        <f>+Q216</f>
        <v>0</v>
      </c>
      <c r="R365" s="41">
        <f>+R216</f>
        <v>0</v>
      </c>
      <c r="S365" s="41">
        <f>+S216</f>
        <v>0</v>
      </c>
      <c r="T365" s="41">
        <f t="shared" si="787"/>
        <v>0</v>
      </c>
      <c r="U365" s="41">
        <f>+U216</f>
        <v>0</v>
      </c>
      <c r="V365" s="41">
        <f>+V216</f>
        <v>0</v>
      </c>
      <c r="W365" s="41">
        <f>+W216</f>
        <v>0</v>
      </c>
      <c r="X365" s="285">
        <f t="shared" si="788"/>
        <v>0</v>
      </c>
      <c r="Y365" s="41">
        <f>+Y216</f>
        <v>0</v>
      </c>
      <c r="Z365" s="41">
        <f>+Z216</f>
        <v>0</v>
      </c>
      <c r="AA365" s="41">
        <f>+AA216</f>
        <v>0</v>
      </c>
      <c r="AB365" s="41">
        <f t="shared" si="789"/>
        <v>0</v>
      </c>
      <c r="AC365" s="41">
        <f>+AC216</f>
        <v>0</v>
      </c>
      <c r="AD365" s="41">
        <f>+AD216</f>
        <v>0</v>
      </c>
      <c r="AE365" s="41">
        <f>+AE216</f>
        <v>0</v>
      </c>
      <c r="AF365" s="285">
        <f t="shared" si="790"/>
        <v>0</v>
      </c>
      <c r="AG365" s="41">
        <f>+AG216</f>
        <v>0</v>
      </c>
      <c r="AH365" s="41">
        <f>+AH216</f>
        <v>2000</v>
      </c>
      <c r="AI365" s="41">
        <f>+AI216</f>
        <v>0</v>
      </c>
      <c r="AJ365" s="41">
        <f t="shared" si="791"/>
        <v>2000</v>
      </c>
      <c r="AK365" s="41">
        <f>+AK216</f>
        <v>0</v>
      </c>
      <c r="AL365" s="41">
        <f>+AL216</f>
        <v>2000</v>
      </c>
      <c r="AM365" s="41">
        <f>+AM216</f>
        <v>0</v>
      </c>
      <c r="AN365" s="285">
        <f t="shared" si="792"/>
        <v>2000</v>
      </c>
      <c r="AO365" s="41">
        <f>+AO216</f>
        <v>0</v>
      </c>
      <c r="AP365" s="41">
        <f>+AP216</f>
        <v>0</v>
      </c>
      <c r="AQ365" s="41">
        <f>+AQ216</f>
        <v>0</v>
      </c>
      <c r="AR365" s="41">
        <f t="shared" si="793"/>
        <v>0</v>
      </c>
      <c r="AS365" s="41">
        <f>+AS216</f>
        <v>0</v>
      </c>
      <c r="AT365" s="41">
        <f>+AT216</f>
        <v>2000</v>
      </c>
      <c r="AU365" s="41">
        <f>+AU216</f>
        <v>0</v>
      </c>
      <c r="AV365" s="285">
        <f t="shared" si="794"/>
        <v>2000</v>
      </c>
      <c r="AW365" s="41">
        <f>+AW216</f>
        <v>0</v>
      </c>
      <c r="AX365" s="41">
        <f>+AX216</f>
        <v>0</v>
      </c>
      <c r="AY365" s="41">
        <f>+AY216</f>
        <v>0</v>
      </c>
      <c r="AZ365" s="41">
        <f t="shared" si="795"/>
        <v>0</v>
      </c>
      <c r="BA365" s="41">
        <f>+BA216</f>
        <v>0</v>
      </c>
      <c r="BB365" s="41">
        <f>+BB216</f>
        <v>2000</v>
      </c>
      <c r="BC365" s="41">
        <f>+BC216</f>
        <v>0</v>
      </c>
      <c r="BD365" s="285">
        <f t="shared" si="796"/>
        <v>2000</v>
      </c>
      <c r="BF365" s="317"/>
      <c r="BG365" s="317"/>
      <c r="BH365" s="317"/>
    </row>
    <row r="366" spans="1:60" ht="17.25" customHeight="1" x14ac:dyDescent="0.2">
      <c r="A366" s="6"/>
      <c r="B366" s="284"/>
      <c r="C366" s="39"/>
      <c r="D366" s="127" t="s">
        <v>80</v>
      </c>
      <c r="E366" s="41">
        <f>+E319+E249+E239+E299+E229+E200+E191+E182+E173+E164+E155+E146+E137+E128+E119+E110+E101+E92+E83+E74+E65+E47+E56+E38+E29+E18+E259+E289+E309+E329+E269+E279</f>
        <v>0</v>
      </c>
      <c r="F366" s="41">
        <f>+F319+F249+F239+F299+F229+F200+F191+F182+F173+F164+F155+F146+F137+F128+F119+F110+F101+F92+F83+F74+F65+F47+F56+F38+F29+F18+F259+F289+F309+F329+F269+F279</f>
        <v>351126</v>
      </c>
      <c r="G366" s="41">
        <f>+G319+G249+G239+G299+G229+G200+G191+G182+G173+G164+G155+G146+G137+G128+G119+G110+G101+G92+G83+G74+G65+G47+G56+G38+G29+G18+G259+G289+G309+G329+G269+G279</f>
        <v>0</v>
      </c>
      <c r="H366" s="41">
        <f t="shared" si="784"/>
        <v>351126</v>
      </c>
      <c r="I366" s="41">
        <f>+I319+I249+I239+I299+I229+I200+I191+I182+I173+I164+I155+I146+I137+I128+I119+I110+I101+I92+I83+I74+I65+I47+I56+I38+I29+I18+I259+I289+I309+I329+I269+I279</f>
        <v>0</v>
      </c>
      <c r="J366" s="41">
        <f>+J319+J249+J239+J299+J229+J200+J191+J182+J173+J164+J155+J146+J137+J128+J119+J110+J101+J92+J83+J74+J65+J47+J56+J38+J29+J18+J259+J289+J309+J329+J269+J279</f>
        <v>0</v>
      </c>
      <c r="K366" s="41">
        <f>+K319+K249+K239+K299+K229+K200+K191+K182+K173+K164+K155+K146+K137+K128+K119+K110+K101+K92+K83+K74+K65+K47+K56+K38+K29+K18+K259+K289+K309+K329+K269+K279</f>
        <v>0</v>
      </c>
      <c r="L366" s="41">
        <f t="shared" si="785"/>
        <v>0</v>
      </c>
      <c r="M366" s="41">
        <f>+M319+M249+M239+M299+M229+M200+M191+M182+M173+M164+M155+M146+M137+M128+M119+M110+M101+M92+M83+M74+M65+M47+M56+M38+M29+M18+M259+M289+M309+M329+M269+M279</f>
        <v>0</v>
      </c>
      <c r="N366" s="41">
        <f>+N319+N249+N239+N299+N229+N200+N191+N182+N173+N164+N155+N146+N137+N128+N119+N110+N101+N92+N83+N74+N65+N47+N56+N38+N29+N18+N259+N289+N309+N329+N269+N279</f>
        <v>351126</v>
      </c>
      <c r="O366" s="41">
        <f>+O319+O249+O239+O299+O229+O200+O191+O182+O173+O164+O155+O146+O137+O128+O119+O110+O101+O92+O83+O74+O65+O47+O56+O38+O29+O18+O259+O289+O309+O329+O269+O279</f>
        <v>0</v>
      </c>
      <c r="P366" s="41">
        <f t="shared" si="786"/>
        <v>351126</v>
      </c>
      <c r="Q366" s="41">
        <f>+Q319+Q249+Q239+Q299+Q229+Q200+Q191+Q182+Q173+Q164+Q155+Q146+Q137+Q128+Q119+Q110+Q101+Q92+Q83+Q74+Q65+Q47+Q56+Q38+Q29+Q18+Q259+Q289+Q309+Q329+Q269+Q279</f>
        <v>0</v>
      </c>
      <c r="R366" s="41">
        <f>+R319+R249+R239+R299+R229+R200+R191+R182+R173+R164+R155+R146+R137+R128+R119+R110+R101+R92+R83+R74+R65+R47+R56+R38+R29+R18+R259+R289+R309+R329+R269+R279</f>
        <v>0</v>
      </c>
      <c r="S366" s="41">
        <f>+S319+S249+S239+S299+S229+S200+S191+S182+S173+S164+S155+S146+S137+S128+S119+S110+S101+S92+S83+S74+S65+S47+S56+S38+S29+S18+S259+S289+S309+S329+S269+S279</f>
        <v>0</v>
      </c>
      <c r="T366" s="41">
        <f t="shared" si="787"/>
        <v>0</v>
      </c>
      <c r="U366" s="41">
        <f>+U319+U249+U239+U299+U229+U200+U191+U182+U173+U164+U155+U146+U137+U128+U119+U110+U101+U92+U83+U74+U65+U47+U56+U38+U29+U18+U259+U289+U309+U329+U269+U279</f>
        <v>0</v>
      </c>
      <c r="V366" s="41">
        <f>+V319+V249+V239+V299+V229+V200+V191+V182+V173+V164+V155+V146+V137+V128+V119+V110+V101+V92+V83+V74+V65+V47+V56+V38+V29+V18+V259+V289+V309+V329+V269+V279</f>
        <v>351126</v>
      </c>
      <c r="W366" s="41">
        <f>+W319+W249+W239+W299+W229+W200+W191+W182+W173+W164+W155+W146+W137+W128+W119+W110+W101+W92+W83+W74+W65+W47+W56+W38+W29+W18+W259+W289+W309+W329+W269+W279</f>
        <v>0</v>
      </c>
      <c r="X366" s="285">
        <f t="shared" si="788"/>
        <v>351126</v>
      </c>
      <c r="Y366" s="41">
        <f>+Y319+Y249+Y239+Y299+Y229+Y200+Y191+Y182+Y173+Y164+Y155+Y146+Y137+Y128+Y119+Y110+Y101+Y92+Y83+Y74+Y65+Y47+Y56+Y38+Y29+Y18+Y259+Y289+Y309+Y329+Y269+Y279</f>
        <v>0</v>
      </c>
      <c r="Z366" s="41">
        <f>+Z319+Z249+Z239+Z299+Z229+Z200+Z191+Z182+Z173+Z164+Z155+Z146+Z137+Z128+Z119+Z110+Z101+Z92+Z83+Z74+Z65+Z47+Z56+Z38+Z29+Z18+Z259+Z289+Z309+Z329+Z269+Z279</f>
        <v>1800</v>
      </c>
      <c r="AA366" s="41">
        <f>+AA319+AA249+AA239+AA299+AA229+AA200+AA191+AA182+AA173+AA164+AA155+AA146+AA137+AA128+AA119+AA110+AA101+AA92+AA83+AA74+AA65+AA47+AA56+AA38+AA29+AA18+AA259+AA289+AA309+AA329+AA269+AA279</f>
        <v>0</v>
      </c>
      <c r="AB366" s="41">
        <f t="shared" si="789"/>
        <v>1800</v>
      </c>
      <c r="AC366" s="41">
        <f>+AC319+AC249+AC239+AC299+AC229+AC200+AC191+AC182+AC173+AC164+AC155+AC146+AC137+AC128+AC119+AC110+AC101+AC92+AC83+AC74+AC65+AC47+AC56+AC38+AC29+AC18+AC259+AC289+AC309+AC329+AC269+AC279</f>
        <v>0</v>
      </c>
      <c r="AD366" s="41">
        <f>+AD319+AD249+AD239+AD299+AD229+AD200+AD191+AD182+AD173+AD164+AD155+AD146+AD137+AD128+AD119+AD110+AD101+AD92+AD83+AD74+AD65+AD47+AD56+AD38+AD29+AD18+AD259+AD289+AD309+AD329+AD269+AD279</f>
        <v>352926</v>
      </c>
      <c r="AE366" s="41">
        <f>+AE319+AE249+AE239+AE299+AE229+AE200+AE191+AE182+AE173+AE164+AE155+AE146+AE137+AE128+AE119+AE110+AE101+AE92+AE83+AE74+AE65+AE47+AE56+AE38+AE29+AE18+AE259+AE289+AE309+AE329+AE269+AE279</f>
        <v>0</v>
      </c>
      <c r="AF366" s="285">
        <f t="shared" si="790"/>
        <v>352926</v>
      </c>
      <c r="AG366" s="41">
        <f>+AG319+AG249+AG239+AG299+AG229+AG200+AG191+AG182+AG173+AG164+AG155+AG146+AG137+AG128+AG119+AG110+AG101+AG92+AG83+AG74+AG65+AG47+AG56+AG38+AG29+AG18+AG259+AG289+AG309+AG329+AG269+AG279</f>
        <v>0</v>
      </c>
      <c r="AH366" s="41">
        <f>+AH319+AH249+AH239+AH299+AH229+AH200+AH191+AH182+AH173+AH164+AH155+AH146+AH137+AH128+AH119+AH110+AH101+AH92+AH83+AH74+AH65+AH47+AH56+AH38+AH29+AH18+AH259+AH289+AH309+AH329+AH269+AH279</f>
        <v>2332</v>
      </c>
      <c r="AI366" s="41">
        <f>+AI319+AI249+AI239+AI299+AI229+AI200+AI191+AI182+AI173+AI164+AI155+AI146+AI137+AI128+AI119+AI110+AI101+AI92+AI83+AI74+AI65+AI47+AI56+AI38+AI29+AI18+AI259+AI289+AI309+AI329+AI269+AI279</f>
        <v>0</v>
      </c>
      <c r="AJ366" s="41">
        <f t="shared" si="791"/>
        <v>2332</v>
      </c>
      <c r="AK366" s="41">
        <f>+AK319+AK249+AK239+AK299+AK229+AK200+AK191+AK182+AK173+AK164+AK155+AK146+AK137+AK128+AK119+AK110+AK101+AK92+AK83+AK74+AK65+AK47+AK56+AK38+AK29+AK18+AK259+AK289+AK309+AK329+AK269+AK279</f>
        <v>0</v>
      </c>
      <c r="AL366" s="41">
        <f>+AL319+AL249+AL239+AL299+AL229+AL200+AL191+AL182+AL173+AL164+AL155+AL146+AL137+AL128+AL119+AL110+AL101+AL92+AL83+AL74+AL65+AL47+AL56+AL38+AL29+AL18+AL259+AL289+AL309+AL329+AL269+AL279</f>
        <v>355258</v>
      </c>
      <c r="AM366" s="41">
        <f>+AM319+AM249+AM239+AM299+AM229+AM200+AM191+AM182+AM173+AM164+AM155+AM146+AM137+AM128+AM119+AM110+AM101+AM92+AM83+AM74+AM65+AM47+AM56+AM38+AM29+AM18+AM259+AM289+AM309+AM329+AM269+AM279</f>
        <v>0</v>
      </c>
      <c r="AN366" s="285">
        <f t="shared" si="792"/>
        <v>355258</v>
      </c>
      <c r="AO366" s="41">
        <f>+AO319+AO249+AO239+AO299+AO229+AO200+AO191+AO182+AO173+AO164+AO155+AO146+AO137+AO128+AO119+AO110+AO101+AO92+AO83+AO74+AO65+AO47+AO56+AO38+AO29+AO18+AO259+AO289+AO309+AO329+AO269+AO279</f>
        <v>0</v>
      </c>
      <c r="AP366" s="41">
        <f>+AP319+AP249+AP239+AP299+AP229+AP200+AP191+AP182+AP173+AP164+AP155+AP146+AP137+AP128+AP119+AP110+AP101+AP92+AP83+AP74+AP65+AP47+AP56+AP38+AP29+AP18+AP259+AP289+AP309+AP329+AP269+AP279</f>
        <v>30587</v>
      </c>
      <c r="AQ366" s="41">
        <f>+AQ319+AQ249+AQ239+AQ299+AQ229+AQ200+AQ191+AQ182+AQ173+AQ164+AQ155+AQ146+AQ137+AQ128+AQ119+AQ110+AQ101+AQ92+AQ83+AQ74+AQ65+AQ47+AQ56+AQ38+AQ29+AQ18+AQ259+AQ289+AQ309+AQ329+AQ269+AQ279</f>
        <v>0</v>
      </c>
      <c r="AR366" s="41">
        <f t="shared" si="793"/>
        <v>30587</v>
      </c>
      <c r="AS366" s="41">
        <f>+AS319+AS249+AS239+AS299+AS229+AS200+AS191+AS182+AS173+AS164+AS155+AS146+AS137+AS128+AS119+AS110+AS101+AS92+AS83+AS74+AS65+AS47+AS56+AS38+AS29+AS18+AS259+AS289+AS309+AS329+AS269+AS279</f>
        <v>0</v>
      </c>
      <c r="AT366" s="41">
        <f>+AT319+AT249+AT239+AT299+AT229+AT200+AT191+AT182+AT173+AT164+AT155+AT146+AT137+AT128+AT119+AT110+AT101+AT92+AT83+AT74+AT65+AT47+AT56+AT38+AT29+AT18+AT259+AT289+AT309+AT329+AT269+AT279</f>
        <v>385845</v>
      </c>
      <c r="AU366" s="41">
        <f>+AU319+AU249+AU239+AU299+AU229+AU200+AU191+AU182+AU173+AU164+AU155+AU146+AU137+AU128+AU119+AU110+AU101+AU92+AU83+AU74+AU65+AU47+AU56+AU38+AU29+AU18+AU259+AU289+AU309+AU329+AU269+AU279</f>
        <v>0</v>
      </c>
      <c r="AV366" s="285">
        <f t="shared" si="794"/>
        <v>385845</v>
      </c>
      <c r="AW366" s="41">
        <f>+AW319+AW249+AW239+AW299+AW229+AW200+AW191+AW182+AW173+AW164+AW155+AW146+AW137+AW128+AW119+AW110+AW101+AW92+AW83+AW74+AW65+AW47+AW56+AW38+AW29+AW18+AW259+AW289+AW309+AW329+AW269+AW279</f>
        <v>0</v>
      </c>
      <c r="AX366" s="41">
        <f>+AX319+AX249+AX239+AX299+AX229+AX200+AX191+AX182+AX173+AX164+AX155+AX146+AX137+AX128+AX119+AX110+AX101+AX92+AX83+AX74+AX65+AX47+AX56+AX38+AX29+AX18+AX259+AX289+AX309+AX329+AX269+AX279</f>
        <v>-26215</v>
      </c>
      <c r="AY366" s="41">
        <f>+AY319+AY249+AY239+AY299+AY229+AY200+AY191+AY182+AY173+AY164+AY155+AY146+AY137+AY128+AY119+AY110+AY101+AY92+AY83+AY74+AY65+AY47+AY56+AY38+AY29+AY18+AY259+AY289+AY309+AY329+AY269+AY279</f>
        <v>0</v>
      </c>
      <c r="AZ366" s="41">
        <f t="shared" si="795"/>
        <v>-26215</v>
      </c>
      <c r="BA366" s="41">
        <f>+BA319+BA249+BA239+BA299+BA229+BA200+BA191+BA182+BA173+BA164+BA155+BA146+BA137+BA128+BA119+BA110+BA101+BA92+BA83+BA74+BA65+BA47+BA56+BA38+BA29+BA18+BA259+BA289+BA309+BA329+BA269+BA279</f>
        <v>0</v>
      </c>
      <c r="BB366" s="41">
        <f>+BB319+BB249+BB239+BB299+BB229+BB200+BB191+BB182+BB173+BB164+BB155+BB146+BB137+BB128+BB119+BB110+BB101+BB92+BB83+BB74+BB65+BB47+BB56+BB38+BB29+BB18+BB259+BB289+BB309+BB329+BB269+BB279</f>
        <v>359630</v>
      </c>
      <c r="BC366" s="41">
        <f>+BC319+BC249+BC239+BC299+BC229+BC200+BC191+BC182+BC173+BC164+BC155+BC146+BC137+BC128+BC119+BC110+BC101+BC92+BC83+BC74+BC65+BC47+BC56+BC38+BC29+BC18+BC259+BC289+BC309+BC329+BC269+BC279</f>
        <v>0</v>
      </c>
      <c r="BD366" s="285">
        <f t="shared" si="796"/>
        <v>359630</v>
      </c>
      <c r="BF366" s="317"/>
      <c r="BG366" s="317"/>
      <c r="BH366" s="317"/>
    </row>
    <row r="367" spans="1:60" ht="17.25" customHeight="1" x14ac:dyDescent="0.2">
      <c r="A367" s="6"/>
      <c r="B367" s="280"/>
      <c r="C367" s="44"/>
      <c r="D367" s="130" t="s">
        <v>65</v>
      </c>
      <c r="E367" s="122">
        <f>+E334</f>
        <v>118000</v>
      </c>
      <c r="F367" s="122">
        <f>+F334</f>
        <v>242663</v>
      </c>
      <c r="G367" s="122">
        <f>+G334</f>
        <v>0</v>
      </c>
      <c r="H367" s="122">
        <f t="shared" si="784"/>
        <v>360663</v>
      </c>
      <c r="I367" s="122">
        <f>+I334</f>
        <v>-84196</v>
      </c>
      <c r="J367" s="122">
        <f>+J334</f>
        <v>0</v>
      </c>
      <c r="K367" s="122">
        <f>+K334</f>
        <v>0</v>
      </c>
      <c r="L367" s="122">
        <f t="shared" si="785"/>
        <v>-84196</v>
      </c>
      <c r="M367" s="122">
        <f>+M334</f>
        <v>33804</v>
      </c>
      <c r="N367" s="122">
        <f>+N334</f>
        <v>242663</v>
      </c>
      <c r="O367" s="122">
        <f>+O334</f>
        <v>0</v>
      </c>
      <c r="P367" s="122">
        <f t="shared" si="786"/>
        <v>276467</v>
      </c>
      <c r="Q367" s="122">
        <f>+Q334</f>
        <v>-7483</v>
      </c>
      <c r="R367" s="122">
        <f>+R334</f>
        <v>0</v>
      </c>
      <c r="S367" s="122">
        <f>+S334</f>
        <v>0</v>
      </c>
      <c r="T367" s="122">
        <f t="shared" si="787"/>
        <v>-7483</v>
      </c>
      <c r="U367" s="122">
        <f>+U334</f>
        <v>26321</v>
      </c>
      <c r="V367" s="122">
        <f>+V334</f>
        <v>242663</v>
      </c>
      <c r="W367" s="122">
        <f>+W334</f>
        <v>0</v>
      </c>
      <c r="X367" s="281">
        <f t="shared" si="788"/>
        <v>268984</v>
      </c>
      <c r="Y367" s="122">
        <f>+Y334</f>
        <v>-4612</v>
      </c>
      <c r="Z367" s="122">
        <f>+Z334</f>
        <v>0</v>
      </c>
      <c r="AA367" s="122">
        <f>+AA334</f>
        <v>0</v>
      </c>
      <c r="AB367" s="122">
        <f t="shared" si="789"/>
        <v>-4612</v>
      </c>
      <c r="AC367" s="122">
        <f>+AC334</f>
        <v>21709</v>
      </c>
      <c r="AD367" s="122">
        <f>+AD334</f>
        <v>242663</v>
      </c>
      <c r="AE367" s="122">
        <f>+AE334</f>
        <v>0</v>
      </c>
      <c r="AF367" s="281">
        <f t="shared" si="790"/>
        <v>264372</v>
      </c>
      <c r="AG367" s="122">
        <f>+AG334</f>
        <v>-3936</v>
      </c>
      <c r="AH367" s="122">
        <f>+AH334</f>
        <v>0</v>
      </c>
      <c r="AI367" s="122">
        <f>+AI334</f>
        <v>0</v>
      </c>
      <c r="AJ367" s="122">
        <f t="shared" si="791"/>
        <v>-3936</v>
      </c>
      <c r="AK367" s="122">
        <f>+AK334</f>
        <v>17773</v>
      </c>
      <c r="AL367" s="122">
        <f>+AL334</f>
        <v>242663</v>
      </c>
      <c r="AM367" s="122">
        <f>+AM334</f>
        <v>0</v>
      </c>
      <c r="AN367" s="281">
        <f t="shared" si="792"/>
        <v>260436</v>
      </c>
      <c r="AO367" s="122">
        <f>+AO334</f>
        <v>-14000</v>
      </c>
      <c r="AP367" s="122">
        <f>+AP334</f>
        <v>0</v>
      </c>
      <c r="AQ367" s="122">
        <f>+AQ334</f>
        <v>0</v>
      </c>
      <c r="AR367" s="122">
        <f t="shared" si="793"/>
        <v>-14000</v>
      </c>
      <c r="AS367" s="122">
        <f>+AS334</f>
        <v>3773</v>
      </c>
      <c r="AT367" s="122">
        <f>+AT334</f>
        <v>242663</v>
      </c>
      <c r="AU367" s="122">
        <f>+AU334</f>
        <v>0</v>
      </c>
      <c r="AV367" s="281">
        <f t="shared" si="794"/>
        <v>246436</v>
      </c>
      <c r="AW367" s="122">
        <f>+AW334</f>
        <v>-3770</v>
      </c>
      <c r="AX367" s="122">
        <f>+AX334</f>
        <v>0</v>
      </c>
      <c r="AY367" s="122">
        <f>+AY334</f>
        <v>0</v>
      </c>
      <c r="AZ367" s="122">
        <f t="shared" si="795"/>
        <v>-3770</v>
      </c>
      <c r="BA367" s="122">
        <f>+BA334</f>
        <v>3</v>
      </c>
      <c r="BB367" s="122">
        <f>+BB334</f>
        <v>242663</v>
      </c>
      <c r="BC367" s="122">
        <f>+BC334</f>
        <v>0</v>
      </c>
      <c r="BD367" s="281">
        <f t="shared" si="796"/>
        <v>242666</v>
      </c>
      <c r="BF367" s="317"/>
      <c r="BG367" s="317"/>
      <c r="BH367" s="317"/>
    </row>
    <row r="368" spans="1:60" ht="17.25" customHeight="1" x14ac:dyDescent="0.2">
      <c r="A368" s="6"/>
      <c r="B368" s="276"/>
      <c r="C368" s="24"/>
      <c r="D368" s="312" t="s">
        <v>68</v>
      </c>
      <c r="E368" s="26">
        <f>+E356+E340</f>
        <v>10255749</v>
      </c>
      <c r="F368" s="26">
        <f>+F356+F340</f>
        <v>5457328</v>
      </c>
      <c r="G368" s="26">
        <f>+G356+G340</f>
        <v>0</v>
      </c>
      <c r="H368" s="26">
        <f>+G368+F368+E368</f>
        <v>15713077</v>
      </c>
      <c r="I368" s="26">
        <f>+I356+I340</f>
        <v>-111090</v>
      </c>
      <c r="J368" s="26">
        <f>+J356+J340</f>
        <v>28818</v>
      </c>
      <c r="K368" s="26">
        <f>+K356+K340</f>
        <v>0</v>
      </c>
      <c r="L368" s="26">
        <f>+K368+J368+I368</f>
        <v>-82272</v>
      </c>
      <c r="M368" s="26">
        <f>+M356+M340</f>
        <v>10144659</v>
      </c>
      <c r="N368" s="26">
        <f>+N356+N340</f>
        <v>5486146</v>
      </c>
      <c r="O368" s="26">
        <f>+O356+O340</f>
        <v>0</v>
      </c>
      <c r="P368" s="27">
        <f>+O368+N368+M368</f>
        <v>15630805</v>
      </c>
      <c r="Q368" s="26">
        <f>+Q356+Q340</f>
        <v>52262</v>
      </c>
      <c r="R368" s="26">
        <f>+R356+R340</f>
        <v>8671</v>
      </c>
      <c r="S368" s="26">
        <f>+S356+S340</f>
        <v>0</v>
      </c>
      <c r="T368" s="26">
        <f>+S368+R368+Q368</f>
        <v>60933</v>
      </c>
      <c r="U368" s="26">
        <f>+U356+U340</f>
        <v>10196921</v>
      </c>
      <c r="V368" s="26">
        <f>+V356+V340</f>
        <v>5494817</v>
      </c>
      <c r="W368" s="26">
        <f>+W356+W340</f>
        <v>0</v>
      </c>
      <c r="X368" s="277">
        <f>+W368+V368+U368</f>
        <v>15691738</v>
      </c>
      <c r="Y368" s="26">
        <f>+Y356+Y340</f>
        <v>-541782</v>
      </c>
      <c r="Z368" s="26">
        <f>+Z356+Z340</f>
        <v>76247</v>
      </c>
      <c r="AA368" s="26">
        <f>+AA356+AA340</f>
        <v>0</v>
      </c>
      <c r="AB368" s="26">
        <f>+AA368+Z368+Y368</f>
        <v>-465535</v>
      </c>
      <c r="AC368" s="26">
        <f>+AC356+AC340</f>
        <v>9655139</v>
      </c>
      <c r="AD368" s="26">
        <f>+AD356+AD340</f>
        <v>5571064</v>
      </c>
      <c r="AE368" s="26">
        <f>+AE356+AE340</f>
        <v>0</v>
      </c>
      <c r="AF368" s="277">
        <f>+AE368+AD368+AC368</f>
        <v>15226203</v>
      </c>
      <c r="AG368" s="26">
        <f>+AG356+AG340</f>
        <v>-755624</v>
      </c>
      <c r="AH368" s="26">
        <f>+AH356+AH340</f>
        <v>155240</v>
      </c>
      <c r="AI368" s="26">
        <f>+AI356+AI340</f>
        <v>0</v>
      </c>
      <c r="AJ368" s="26">
        <f>+AI368+AH368+AG368</f>
        <v>-600384</v>
      </c>
      <c r="AK368" s="26">
        <f>+AK356+AK340</f>
        <v>8899515</v>
      </c>
      <c r="AL368" s="26">
        <f>+AL356+AL340</f>
        <v>5726304</v>
      </c>
      <c r="AM368" s="26">
        <f>+AM356+AM340</f>
        <v>0</v>
      </c>
      <c r="AN368" s="277">
        <f>+AM368+AL368+AK368</f>
        <v>14625819</v>
      </c>
      <c r="AO368" s="26">
        <f>+AO356+AO340</f>
        <v>-150093</v>
      </c>
      <c r="AP368" s="26">
        <f>+AP356+AP340</f>
        <v>33686</v>
      </c>
      <c r="AQ368" s="26">
        <f>+AQ356+AQ340</f>
        <v>0</v>
      </c>
      <c r="AR368" s="26">
        <f>+AQ368+AP368+AO368</f>
        <v>-116407</v>
      </c>
      <c r="AS368" s="26">
        <f>+AS356+AS340</f>
        <v>8749422</v>
      </c>
      <c r="AT368" s="26">
        <f>+AT356+AT340</f>
        <v>5759990</v>
      </c>
      <c r="AU368" s="26">
        <f>+AU356+AU340</f>
        <v>0</v>
      </c>
      <c r="AV368" s="277">
        <f>+AU368+AT368+AS368</f>
        <v>14509412</v>
      </c>
      <c r="AW368" s="26">
        <f>+AW356+AW340</f>
        <v>-9686</v>
      </c>
      <c r="AX368" s="26">
        <f>+AX356+AX340</f>
        <v>8215</v>
      </c>
      <c r="AY368" s="26">
        <f>+AY356+AY340</f>
        <v>0</v>
      </c>
      <c r="AZ368" s="26">
        <f>+AY368+AX368+AW368</f>
        <v>-1471</v>
      </c>
      <c r="BA368" s="26">
        <f>+BA356+BA340</f>
        <v>8739736</v>
      </c>
      <c r="BB368" s="26">
        <f>+BB356+BB340</f>
        <v>5768205</v>
      </c>
      <c r="BC368" s="26">
        <f>+BC356+BC340</f>
        <v>0</v>
      </c>
      <c r="BD368" s="277">
        <f>+BC368+BB368+BA368</f>
        <v>14507941</v>
      </c>
      <c r="BF368" s="317"/>
      <c r="BG368" s="317"/>
      <c r="BH368" s="317"/>
    </row>
    <row r="369" spans="1:62" ht="3.75" customHeight="1" x14ac:dyDescent="0.2">
      <c r="A369" s="6"/>
      <c r="B369" s="292"/>
      <c r="C369" s="293"/>
      <c r="D369" s="294"/>
      <c r="E369" s="295"/>
      <c r="F369" s="295"/>
      <c r="G369" s="295"/>
      <c r="H369" s="295"/>
      <c r="I369" s="295"/>
      <c r="J369" s="295"/>
      <c r="K369" s="295"/>
      <c r="L369" s="295"/>
      <c r="M369" s="295"/>
      <c r="N369" s="295"/>
      <c r="O369" s="295"/>
      <c r="P369" s="295"/>
      <c r="Q369" s="295"/>
      <c r="R369" s="295"/>
      <c r="S369" s="295"/>
      <c r="T369" s="295"/>
      <c r="U369" s="295"/>
      <c r="V369" s="295"/>
      <c r="W369" s="295"/>
      <c r="X369" s="296"/>
      <c r="Y369" s="295"/>
      <c r="Z369" s="295"/>
      <c r="AA369" s="295"/>
      <c r="AB369" s="295"/>
      <c r="AC369" s="295"/>
      <c r="AD369" s="295"/>
      <c r="AE369" s="295"/>
      <c r="AF369" s="296"/>
      <c r="AG369" s="295"/>
      <c r="AH369" s="295"/>
      <c r="AI369" s="295"/>
      <c r="AJ369" s="295"/>
      <c r="AK369" s="295"/>
      <c r="AL369" s="295"/>
      <c r="AM369" s="295"/>
      <c r="AN369" s="296"/>
      <c r="AO369" s="295"/>
      <c r="AP369" s="295"/>
      <c r="AQ369" s="295"/>
      <c r="AR369" s="295"/>
      <c r="AS369" s="295"/>
      <c r="AT369" s="295"/>
      <c r="AU369" s="295"/>
      <c r="AV369" s="296"/>
      <c r="AW369" s="295"/>
      <c r="AX369" s="295"/>
      <c r="AY369" s="295"/>
      <c r="AZ369" s="295"/>
      <c r="BA369" s="295"/>
      <c r="BB369" s="295"/>
      <c r="BC369" s="295"/>
      <c r="BD369" s="296"/>
      <c r="BF369" s="317"/>
      <c r="BG369" s="317"/>
      <c r="BH369" s="317"/>
    </row>
    <row r="370" spans="1:62" ht="17.25" customHeight="1" x14ac:dyDescent="0.2">
      <c r="A370" s="6"/>
      <c r="B370" s="290"/>
      <c r="C370" s="54" t="s">
        <v>81</v>
      </c>
      <c r="D370" s="128"/>
      <c r="E370" s="107">
        <f>+E371+E374+E375+E376</f>
        <v>5674992</v>
      </c>
      <c r="F370" s="107">
        <f>+F371+F374+F375+F376</f>
        <v>2015053</v>
      </c>
      <c r="G370" s="107">
        <f>+G371+G374+G375+G376</f>
        <v>0</v>
      </c>
      <c r="H370" s="107">
        <f t="shared" ref="H370:H376" si="797">+G370+F370+E370</f>
        <v>7690045</v>
      </c>
      <c r="I370" s="107">
        <f>+I371+I374+I375+I376</f>
        <v>286338</v>
      </c>
      <c r="J370" s="107">
        <f>+J371+J374+J375+J376</f>
        <v>0</v>
      </c>
      <c r="K370" s="107">
        <f>+K371+K374+K375+K376</f>
        <v>0</v>
      </c>
      <c r="L370" s="107">
        <f t="shared" ref="L370:L376" si="798">+K370+J370+I370</f>
        <v>286338</v>
      </c>
      <c r="M370" s="107">
        <f>+M371+M374+M375+M376</f>
        <v>5961330</v>
      </c>
      <c r="N370" s="107">
        <f>+N371+N374+N375+N376</f>
        <v>2015053</v>
      </c>
      <c r="O370" s="107">
        <f>+O371+O374+O375+O376</f>
        <v>0</v>
      </c>
      <c r="P370" s="107">
        <f t="shared" ref="P370:P376" si="799">+O370+N370+M370</f>
        <v>7976383</v>
      </c>
      <c r="Q370" s="107">
        <f>+Q371+Q374+Q375+Q376</f>
        <v>38074</v>
      </c>
      <c r="R370" s="107">
        <f>+R371+R374+R375+R376</f>
        <v>56650</v>
      </c>
      <c r="S370" s="107">
        <f>+S371+S374+S375+S376</f>
        <v>0</v>
      </c>
      <c r="T370" s="107">
        <f t="shared" ref="T370:T376" si="800">+S370+R370+Q370</f>
        <v>94724</v>
      </c>
      <c r="U370" s="107">
        <f>+U371+U374+U375+U376</f>
        <v>5999404</v>
      </c>
      <c r="V370" s="107">
        <f>+V371+V374+V375+V376</f>
        <v>2071703</v>
      </c>
      <c r="W370" s="107">
        <f>+W371+W374+W375+W376</f>
        <v>0</v>
      </c>
      <c r="X370" s="291">
        <f t="shared" ref="X370:X376" si="801">+W370+V370+U370</f>
        <v>8071107</v>
      </c>
      <c r="Y370" s="107">
        <f>+Y371+Y374+Y375+Y376</f>
        <v>741330</v>
      </c>
      <c r="Z370" s="107">
        <f>+Z371+Z374+Z375+Z376</f>
        <v>0</v>
      </c>
      <c r="AA370" s="107">
        <f>+AA371+AA374+AA375+AA376</f>
        <v>0</v>
      </c>
      <c r="AB370" s="107">
        <f t="shared" ref="AB370:AB376" si="802">+AA370+Z370+Y370</f>
        <v>741330</v>
      </c>
      <c r="AC370" s="107">
        <f>+AC371+AC374+AC375+AC376</f>
        <v>6740734</v>
      </c>
      <c r="AD370" s="107">
        <f>+AD371+AD374+AD375+AD376</f>
        <v>2071703</v>
      </c>
      <c r="AE370" s="107">
        <f>+AE371+AE374+AE375+AE376</f>
        <v>0</v>
      </c>
      <c r="AF370" s="291">
        <f t="shared" ref="AF370:AF376" si="803">+AE370+AD370+AC370</f>
        <v>8812437</v>
      </c>
      <c r="AG370" s="107">
        <f>+AG371+AG374+AG375+AG376</f>
        <v>908380</v>
      </c>
      <c r="AH370" s="107">
        <f>+AH371+AH374+AH375+AH376</f>
        <v>78458</v>
      </c>
      <c r="AI370" s="107">
        <f>+AI371+AI374+AI375+AI376</f>
        <v>0</v>
      </c>
      <c r="AJ370" s="107">
        <f t="shared" ref="AJ370:AJ376" si="804">+AI370+AH370+AG370</f>
        <v>986838</v>
      </c>
      <c r="AK370" s="107">
        <f>+AK371+AK374+AK375+AK376</f>
        <v>7649114</v>
      </c>
      <c r="AL370" s="107">
        <f>+AL371+AL374+AL375+AL376</f>
        <v>2150161</v>
      </c>
      <c r="AM370" s="107">
        <f>+AM371+AM374+AM375+AM376</f>
        <v>0</v>
      </c>
      <c r="AN370" s="291">
        <f t="shared" ref="AN370:AN376" si="805">+AM370+AL370+AK370</f>
        <v>9799275</v>
      </c>
      <c r="AO370" s="107">
        <f>+AO371+AO374+AO375+AO376</f>
        <v>157527</v>
      </c>
      <c r="AP370" s="107">
        <f>+AP371+AP374+AP375+AP376</f>
        <v>2495</v>
      </c>
      <c r="AQ370" s="107">
        <f>+AQ371+AQ374+AQ375+AQ376</f>
        <v>0</v>
      </c>
      <c r="AR370" s="107">
        <f t="shared" ref="AR370:AR376" si="806">+AQ370+AP370+AO370</f>
        <v>160022</v>
      </c>
      <c r="AS370" s="107">
        <f>+AS371+AS374+AS375+AS376</f>
        <v>7806641</v>
      </c>
      <c r="AT370" s="107">
        <f>+AT371+AT374+AT375+AT376</f>
        <v>2152656</v>
      </c>
      <c r="AU370" s="107">
        <f>+AU371+AU374+AU375+AU376</f>
        <v>0</v>
      </c>
      <c r="AV370" s="291">
        <f t="shared" ref="AV370:AV376" si="807">+AU370+AT370+AS370</f>
        <v>9959297</v>
      </c>
      <c r="AW370" s="107">
        <f>+AW371+AW374+AW375+AW376</f>
        <v>25414</v>
      </c>
      <c r="AX370" s="107">
        <f>+AX371+AX374+AX375+AX376</f>
        <v>21682</v>
      </c>
      <c r="AY370" s="107">
        <f>+AY371+AY374+AY375+AY376</f>
        <v>0</v>
      </c>
      <c r="AZ370" s="107">
        <f t="shared" ref="AZ370:AZ376" si="808">+AY370+AX370+AW370</f>
        <v>47096</v>
      </c>
      <c r="BA370" s="107">
        <f>+BA371+BA374+BA375+BA376</f>
        <v>7832055</v>
      </c>
      <c r="BB370" s="107">
        <f>+BB371+BB374+BB375+BB376</f>
        <v>2174338</v>
      </c>
      <c r="BC370" s="107">
        <f>+BC371+BC374+BC375+BC376</f>
        <v>0</v>
      </c>
      <c r="BD370" s="291">
        <f t="shared" ref="BD370:BD376" si="809">+BC370+BB370+BA370</f>
        <v>10006393</v>
      </c>
      <c r="BF370" s="317"/>
      <c r="BG370" s="317"/>
      <c r="BH370" s="317"/>
    </row>
    <row r="371" spans="1:62" ht="30" x14ac:dyDescent="0.2">
      <c r="A371" s="6"/>
      <c r="B371" s="297"/>
      <c r="C371" s="131"/>
      <c r="D371" s="132" t="s">
        <v>82</v>
      </c>
      <c r="E371" s="133">
        <f>+E372+E373</f>
        <v>0</v>
      </c>
      <c r="F371" s="133">
        <f>+F372+F373</f>
        <v>1546587</v>
      </c>
      <c r="G371" s="133">
        <f>+G372+G373</f>
        <v>0</v>
      </c>
      <c r="H371" s="133">
        <f t="shared" si="797"/>
        <v>1546587</v>
      </c>
      <c r="I371" s="133">
        <f>+I372+I373</f>
        <v>0</v>
      </c>
      <c r="J371" s="133">
        <f>+J372+J373</f>
        <v>0</v>
      </c>
      <c r="K371" s="133">
        <f>+K372+K373</f>
        <v>0</v>
      </c>
      <c r="L371" s="133">
        <f t="shared" si="798"/>
        <v>0</v>
      </c>
      <c r="M371" s="133">
        <f>+M372+M373</f>
        <v>0</v>
      </c>
      <c r="N371" s="133">
        <f>+N372+N373</f>
        <v>1546587</v>
      </c>
      <c r="O371" s="133">
        <f>+O372+O373</f>
        <v>0</v>
      </c>
      <c r="P371" s="133">
        <f t="shared" si="799"/>
        <v>1546587</v>
      </c>
      <c r="Q371" s="133">
        <f>+Q372+Q373</f>
        <v>0</v>
      </c>
      <c r="R371" s="133">
        <f>+R372+R373</f>
        <v>0</v>
      </c>
      <c r="S371" s="133">
        <f>+S372+S373</f>
        <v>0</v>
      </c>
      <c r="T371" s="133">
        <f t="shared" si="800"/>
        <v>0</v>
      </c>
      <c r="U371" s="133">
        <f>+U372+U373</f>
        <v>0</v>
      </c>
      <c r="V371" s="133">
        <f>+V372+V373</f>
        <v>1546587</v>
      </c>
      <c r="W371" s="133">
        <f>+W372+W373</f>
        <v>0</v>
      </c>
      <c r="X371" s="298">
        <f t="shared" si="801"/>
        <v>1546587</v>
      </c>
      <c r="Y371" s="133">
        <f>+Y372+Y373</f>
        <v>0</v>
      </c>
      <c r="Z371" s="133">
        <f>+Z372+Z373</f>
        <v>0</v>
      </c>
      <c r="AA371" s="133">
        <f>+AA372+AA373</f>
        <v>0</v>
      </c>
      <c r="AB371" s="133">
        <f t="shared" si="802"/>
        <v>0</v>
      </c>
      <c r="AC371" s="133">
        <f>+AC372+AC373</f>
        <v>0</v>
      </c>
      <c r="AD371" s="133">
        <f>+AD372+AD373</f>
        <v>1546587</v>
      </c>
      <c r="AE371" s="133">
        <f>+AE372+AE373</f>
        <v>0</v>
      </c>
      <c r="AF371" s="298">
        <f t="shared" si="803"/>
        <v>1546587</v>
      </c>
      <c r="AG371" s="133">
        <f>+AG372+AG373</f>
        <v>0</v>
      </c>
      <c r="AH371" s="133">
        <f>+AH372+AH373</f>
        <v>78458</v>
      </c>
      <c r="AI371" s="133">
        <f>+AI372+AI373</f>
        <v>0</v>
      </c>
      <c r="AJ371" s="133">
        <f t="shared" si="804"/>
        <v>78458</v>
      </c>
      <c r="AK371" s="133">
        <f>+AK372+AK373</f>
        <v>0</v>
      </c>
      <c r="AL371" s="133">
        <f>+AL372+AL373</f>
        <v>1625045</v>
      </c>
      <c r="AM371" s="133">
        <f>+AM372+AM373</f>
        <v>0</v>
      </c>
      <c r="AN371" s="298">
        <f t="shared" si="805"/>
        <v>1625045</v>
      </c>
      <c r="AO371" s="133">
        <f>+AO372+AO373</f>
        <v>0</v>
      </c>
      <c r="AP371" s="133">
        <f>+AP372+AP373</f>
        <v>0</v>
      </c>
      <c r="AQ371" s="133">
        <f>+AQ372+AQ373</f>
        <v>0</v>
      </c>
      <c r="AR371" s="133">
        <f t="shared" si="806"/>
        <v>0</v>
      </c>
      <c r="AS371" s="133">
        <f>+AS372+AS373</f>
        <v>0</v>
      </c>
      <c r="AT371" s="133">
        <f>+AT372+AT373</f>
        <v>1625045</v>
      </c>
      <c r="AU371" s="133">
        <f>+AU372+AU373</f>
        <v>0</v>
      </c>
      <c r="AV371" s="298">
        <f t="shared" si="807"/>
        <v>1625045</v>
      </c>
      <c r="AW371" s="133">
        <f>+AW372+AW373</f>
        <v>0</v>
      </c>
      <c r="AX371" s="133">
        <f>+AX372+AX373</f>
        <v>21682</v>
      </c>
      <c r="AY371" s="133">
        <f>+AY372+AY373</f>
        <v>0</v>
      </c>
      <c r="AZ371" s="133">
        <f t="shared" si="808"/>
        <v>21682</v>
      </c>
      <c r="BA371" s="133">
        <f>+BA372+BA373</f>
        <v>0</v>
      </c>
      <c r="BB371" s="133">
        <f>+BB372+BB373</f>
        <v>1646727</v>
      </c>
      <c r="BC371" s="133">
        <f>+BC372+BC373</f>
        <v>0</v>
      </c>
      <c r="BD371" s="298">
        <f t="shared" si="809"/>
        <v>1646727</v>
      </c>
      <c r="BF371" s="317"/>
      <c r="BG371" s="317"/>
      <c r="BH371" s="317"/>
    </row>
    <row r="372" spans="1:62" ht="30" x14ac:dyDescent="0.2">
      <c r="A372" s="6"/>
      <c r="B372" s="299"/>
      <c r="C372" s="59"/>
      <c r="D372" s="134" t="s">
        <v>83</v>
      </c>
      <c r="E372" s="135">
        <v>0</v>
      </c>
      <c r="F372" s="135">
        <v>46587</v>
      </c>
      <c r="G372" s="135">
        <v>0</v>
      </c>
      <c r="H372" s="135">
        <f t="shared" si="797"/>
        <v>46587</v>
      </c>
      <c r="I372" s="135"/>
      <c r="J372" s="135"/>
      <c r="K372" s="135"/>
      <c r="L372" s="135">
        <f t="shared" si="798"/>
        <v>0</v>
      </c>
      <c r="M372" s="135">
        <f t="shared" ref="M372:O374" si="810">+E372+I372</f>
        <v>0</v>
      </c>
      <c r="N372" s="135">
        <f t="shared" si="810"/>
        <v>46587</v>
      </c>
      <c r="O372" s="135">
        <f t="shared" si="810"/>
        <v>0</v>
      </c>
      <c r="P372" s="135">
        <f t="shared" si="799"/>
        <v>46587</v>
      </c>
      <c r="Q372" s="135"/>
      <c r="R372" s="135">
        <v>0</v>
      </c>
      <c r="S372" s="135">
        <v>0</v>
      </c>
      <c r="T372" s="135">
        <f t="shared" si="800"/>
        <v>0</v>
      </c>
      <c r="U372" s="135">
        <f t="shared" ref="U372:U374" si="811">+M372+Q372</f>
        <v>0</v>
      </c>
      <c r="V372" s="135">
        <f t="shared" ref="V372:V374" si="812">+N372+R372</f>
        <v>46587</v>
      </c>
      <c r="W372" s="135">
        <f t="shared" ref="W372:W374" si="813">+O372+S372</f>
        <v>0</v>
      </c>
      <c r="X372" s="300">
        <f t="shared" si="801"/>
        <v>46587</v>
      </c>
      <c r="Y372" s="135"/>
      <c r="Z372" s="135">
        <v>0</v>
      </c>
      <c r="AA372" s="135">
        <v>0</v>
      </c>
      <c r="AB372" s="135">
        <f t="shared" si="802"/>
        <v>0</v>
      </c>
      <c r="AC372" s="135">
        <f t="shared" ref="AC372:AC374" si="814">+U372+Y372</f>
        <v>0</v>
      </c>
      <c r="AD372" s="135">
        <f t="shared" ref="AD372:AD374" si="815">+V372+Z372</f>
        <v>46587</v>
      </c>
      <c r="AE372" s="135">
        <f t="shared" ref="AE372:AE374" si="816">+W372+AA372</f>
        <v>0</v>
      </c>
      <c r="AF372" s="300">
        <f t="shared" si="803"/>
        <v>46587</v>
      </c>
      <c r="AG372" s="135"/>
      <c r="AH372" s="135">
        <v>0</v>
      </c>
      <c r="AI372" s="135">
        <v>0</v>
      </c>
      <c r="AJ372" s="135">
        <f t="shared" si="804"/>
        <v>0</v>
      </c>
      <c r="AK372" s="135">
        <f t="shared" ref="AK372:AK374" si="817">+AC372+AG372</f>
        <v>0</v>
      </c>
      <c r="AL372" s="135">
        <f t="shared" ref="AL372:AL374" si="818">+AD372+AH372</f>
        <v>46587</v>
      </c>
      <c r="AM372" s="135">
        <f t="shared" ref="AM372:AM374" si="819">+AE372+AI372</f>
        <v>0</v>
      </c>
      <c r="AN372" s="300">
        <f t="shared" si="805"/>
        <v>46587</v>
      </c>
      <c r="AO372" s="135">
        <v>0</v>
      </c>
      <c r="AP372" s="135">
        <v>0</v>
      </c>
      <c r="AQ372" s="135">
        <v>0</v>
      </c>
      <c r="AR372" s="135">
        <f t="shared" si="806"/>
        <v>0</v>
      </c>
      <c r="AS372" s="135">
        <f t="shared" ref="AS372:AS374" si="820">+AK372+AO372</f>
        <v>0</v>
      </c>
      <c r="AT372" s="135">
        <f t="shared" ref="AT372:AT374" si="821">+AL372+AP372</f>
        <v>46587</v>
      </c>
      <c r="AU372" s="135">
        <f t="shared" ref="AU372:AU374" si="822">+AM372+AQ372</f>
        <v>0</v>
      </c>
      <c r="AV372" s="300">
        <f t="shared" si="807"/>
        <v>46587</v>
      </c>
      <c r="AW372" s="135">
        <v>0</v>
      </c>
      <c r="AX372" s="135">
        <v>0</v>
      </c>
      <c r="AY372" s="135">
        <v>0</v>
      </c>
      <c r="AZ372" s="135">
        <f t="shared" si="808"/>
        <v>0</v>
      </c>
      <c r="BA372" s="135">
        <f t="shared" ref="BA372:BA374" si="823">+AS372+AW372</f>
        <v>0</v>
      </c>
      <c r="BB372" s="135">
        <f t="shared" ref="BB372:BB374" si="824">+AT372+AX372</f>
        <v>46587</v>
      </c>
      <c r="BC372" s="135">
        <f t="shared" ref="BC372:BC374" si="825">+AU372+AY372</f>
        <v>0</v>
      </c>
      <c r="BD372" s="300">
        <f t="shared" si="809"/>
        <v>46587</v>
      </c>
      <c r="BF372" s="317"/>
      <c r="BG372" s="317"/>
      <c r="BH372" s="317"/>
    </row>
    <row r="373" spans="1:62" ht="30" x14ac:dyDescent="0.2">
      <c r="A373" s="6"/>
      <c r="B373" s="301"/>
      <c r="C373" s="49"/>
      <c r="D373" s="136" t="s">
        <v>84</v>
      </c>
      <c r="E373" s="105">
        <v>0</v>
      </c>
      <c r="F373" s="105">
        <v>1500000</v>
      </c>
      <c r="G373" s="105">
        <v>0</v>
      </c>
      <c r="H373" s="105">
        <f t="shared" si="797"/>
        <v>1500000</v>
      </c>
      <c r="I373" s="105"/>
      <c r="J373" s="105"/>
      <c r="K373" s="105"/>
      <c r="L373" s="105">
        <f t="shared" si="798"/>
        <v>0</v>
      </c>
      <c r="M373" s="105">
        <f t="shared" si="810"/>
        <v>0</v>
      </c>
      <c r="N373" s="105">
        <f t="shared" si="810"/>
        <v>1500000</v>
      </c>
      <c r="O373" s="105">
        <f t="shared" si="810"/>
        <v>0</v>
      </c>
      <c r="P373" s="105">
        <f t="shared" si="799"/>
        <v>1500000</v>
      </c>
      <c r="Q373" s="105"/>
      <c r="R373" s="105"/>
      <c r="S373" s="105"/>
      <c r="T373" s="105">
        <f t="shared" si="800"/>
        <v>0</v>
      </c>
      <c r="U373" s="105">
        <f t="shared" si="811"/>
        <v>0</v>
      </c>
      <c r="V373" s="105">
        <f t="shared" si="812"/>
        <v>1500000</v>
      </c>
      <c r="W373" s="105">
        <f t="shared" si="813"/>
        <v>0</v>
      </c>
      <c r="X373" s="302">
        <f t="shared" si="801"/>
        <v>1500000</v>
      </c>
      <c r="Y373" s="105"/>
      <c r="Z373" s="105"/>
      <c r="AA373" s="105"/>
      <c r="AB373" s="105">
        <f t="shared" si="802"/>
        <v>0</v>
      </c>
      <c r="AC373" s="105">
        <f t="shared" si="814"/>
        <v>0</v>
      </c>
      <c r="AD373" s="105">
        <f t="shared" si="815"/>
        <v>1500000</v>
      </c>
      <c r="AE373" s="105">
        <f t="shared" si="816"/>
        <v>0</v>
      </c>
      <c r="AF373" s="302">
        <f t="shared" si="803"/>
        <v>1500000</v>
      </c>
      <c r="AG373" s="105"/>
      <c r="AH373" s="105">
        <f>44941+33517</f>
        <v>78458</v>
      </c>
      <c r="AI373" s="105"/>
      <c r="AJ373" s="105">
        <f t="shared" si="804"/>
        <v>78458</v>
      </c>
      <c r="AK373" s="105">
        <f t="shared" si="817"/>
        <v>0</v>
      </c>
      <c r="AL373" s="105">
        <f t="shared" si="818"/>
        <v>1578458</v>
      </c>
      <c r="AM373" s="105">
        <f t="shared" si="819"/>
        <v>0</v>
      </c>
      <c r="AN373" s="302">
        <f t="shared" si="805"/>
        <v>1578458</v>
      </c>
      <c r="AO373" s="105">
        <v>0</v>
      </c>
      <c r="AP373" s="105">
        <v>0</v>
      </c>
      <c r="AQ373" s="105">
        <v>0</v>
      </c>
      <c r="AR373" s="105">
        <f t="shared" si="806"/>
        <v>0</v>
      </c>
      <c r="AS373" s="105">
        <f t="shared" si="820"/>
        <v>0</v>
      </c>
      <c r="AT373" s="105">
        <f t="shared" si="821"/>
        <v>1578458</v>
      </c>
      <c r="AU373" s="105">
        <f t="shared" si="822"/>
        <v>0</v>
      </c>
      <c r="AV373" s="302">
        <f t="shared" si="807"/>
        <v>1578458</v>
      </c>
      <c r="AW373" s="105">
        <v>0</v>
      </c>
      <c r="AX373" s="105">
        <v>21682</v>
      </c>
      <c r="AY373" s="105">
        <v>0</v>
      </c>
      <c r="AZ373" s="105">
        <f t="shared" si="808"/>
        <v>21682</v>
      </c>
      <c r="BA373" s="105">
        <f t="shared" si="823"/>
        <v>0</v>
      </c>
      <c r="BB373" s="105">
        <f t="shared" si="824"/>
        <v>1600140</v>
      </c>
      <c r="BC373" s="105">
        <f t="shared" si="825"/>
        <v>0</v>
      </c>
      <c r="BD373" s="302">
        <f t="shared" si="809"/>
        <v>1600140</v>
      </c>
      <c r="BF373" s="317"/>
      <c r="BG373" s="317"/>
      <c r="BH373" s="317"/>
    </row>
    <row r="374" spans="1:62" ht="32.25" customHeight="1" x14ac:dyDescent="0.2">
      <c r="A374" s="6"/>
      <c r="B374" s="303"/>
      <c r="C374" s="137"/>
      <c r="D374" s="138" t="s">
        <v>85</v>
      </c>
      <c r="E374" s="139">
        <f>160000-2933</f>
        <v>157067</v>
      </c>
      <c r="F374" s="139">
        <v>0</v>
      </c>
      <c r="G374" s="139">
        <v>0</v>
      </c>
      <c r="H374" s="139">
        <f t="shared" si="797"/>
        <v>157067</v>
      </c>
      <c r="I374" s="139">
        <v>30885</v>
      </c>
      <c r="J374" s="139"/>
      <c r="K374" s="139"/>
      <c r="L374" s="139">
        <f t="shared" si="798"/>
        <v>30885</v>
      </c>
      <c r="M374" s="139">
        <f t="shared" si="810"/>
        <v>187952</v>
      </c>
      <c r="N374" s="139">
        <f t="shared" si="810"/>
        <v>0</v>
      </c>
      <c r="O374" s="139">
        <f t="shared" si="810"/>
        <v>0</v>
      </c>
      <c r="P374" s="139">
        <f t="shared" si="799"/>
        <v>187952</v>
      </c>
      <c r="Q374" s="139">
        <v>0</v>
      </c>
      <c r="R374" s="139">
        <v>0</v>
      </c>
      <c r="S374" s="139">
        <v>0</v>
      </c>
      <c r="T374" s="139">
        <f t="shared" si="800"/>
        <v>0</v>
      </c>
      <c r="U374" s="139">
        <f t="shared" si="811"/>
        <v>187952</v>
      </c>
      <c r="V374" s="139">
        <f t="shared" si="812"/>
        <v>0</v>
      </c>
      <c r="W374" s="139">
        <f t="shared" si="813"/>
        <v>0</v>
      </c>
      <c r="X374" s="304">
        <f t="shared" si="801"/>
        <v>187952</v>
      </c>
      <c r="Y374" s="139">
        <v>0</v>
      </c>
      <c r="Z374" s="139">
        <v>0</v>
      </c>
      <c r="AA374" s="139">
        <v>0</v>
      </c>
      <c r="AB374" s="139">
        <f t="shared" si="802"/>
        <v>0</v>
      </c>
      <c r="AC374" s="139">
        <f t="shared" si="814"/>
        <v>187952</v>
      </c>
      <c r="AD374" s="139">
        <f t="shared" si="815"/>
        <v>0</v>
      </c>
      <c r="AE374" s="139">
        <f t="shared" si="816"/>
        <v>0</v>
      </c>
      <c r="AF374" s="304">
        <f t="shared" si="803"/>
        <v>187952</v>
      </c>
      <c r="AG374" s="139">
        <v>0</v>
      </c>
      <c r="AH374" s="139">
        <v>0</v>
      </c>
      <c r="AI374" s="139">
        <v>0</v>
      </c>
      <c r="AJ374" s="139">
        <f t="shared" si="804"/>
        <v>0</v>
      </c>
      <c r="AK374" s="139">
        <f t="shared" si="817"/>
        <v>187952</v>
      </c>
      <c r="AL374" s="139">
        <f t="shared" si="818"/>
        <v>0</v>
      </c>
      <c r="AM374" s="139">
        <f t="shared" si="819"/>
        <v>0</v>
      </c>
      <c r="AN374" s="304">
        <f t="shared" si="805"/>
        <v>187952</v>
      </c>
      <c r="AO374" s="139">
        <v>0</v>
      </c>
      <c r="AP374" s="139">
        <v>0</v>
      </c>
      <c r="AQ374" s="139">
        <v>0</v>
      </c>
      <c r="AR374" s="139">
        <f t="shared" si="806"/>
        <v>0</v>
      </c>
      <c r="AS374" s="139">
        <f t="shared" si="820"/>
        <v>187952</v>
      </c>
      <c r="AT374" s="139">
        <f t="shared" si="821"/>
        <v>0</v>
      </c>
      <c r="AU374" s="139">
        <f t="shared" si="822"/>
        <v>0</v>
      </c>
      <c r="AV374" s="304">
        <f t="shared" si="807"/>
        <v>187952</v>
      </c>
      <c r="AW374" s="139">
        <v>0</v>
      </c>
      <c r="AX374" s="139">
        <v>0</v>
      </c>
      <c r="AY374" s="139">
        <v>0</v>
      </c>
      <c r="AZ374" s="139">
        <f t="shared" si="808"/>
        <v>0</v>
      </c>
      <c r="BA374" s="139">
        <f t="shared" si="823"/>
        <v>187952</v>
      </c>
      <c r="BB374" s="139">
        <f t="shared" si="824"/>
        <v>0</v>
      </c>
      <c r="BC374" s="139">
        <f t="shared" si="825"/>
        <v>0</v>
      </c>
      <c r="BD374" s="304">
        <f t="shared" si="809"/>
        <v>187952</v>
      </c>
      <c r="BF374" s="317"/>
      <c r="BG374" s="317"/>
      <c r="BH374" s="317"/>
    </row>
    <row r="375" spans="1:62" ht="30" x14ac:dyDescent="0.2">
      <c r="A375" s="6"/>
      <c r="B375" s="303"/>
      <c r="C375" s="137"/>
      <c r="D375" s="138" t="s">
        <v>86</v>
      </c>
      <c r="E375" s="139">
        <v>5517925</v>
      </c>
      <c r="F375" s="139">
        <v>468466</v>
      </c>
      <c r="G375" s="139">
        <v>0</v>
      </c>
      <c r="H375" s="139">
        <f t="shared" si="797"/>
        <v>5986391</v>
      </c>
      <c r="I375" s="139">
        <v>255453</v>
      </c>
      <c r="J375" s="139">
        <v>0</v>
      </c>
      <c r="K375" s="139">
        <v>0</v>
      </c>
      <c r="L375" s="139">
        <f t="shared" si="798"/>
        <v>255453</v>
      </c>
      <c r="M375" s="139">
        <v>5773378</v>
      </c>
      <c r="N375" s="139">
        <v>468466</v>
      </c>
      <c r="O375" s="139">
        <v>0</v>
      </c>
      <c r="P375" s="139">
        <f t="shared" si="799"/>
        <v>6241844</v>
      </c>
      <c r="Q375" s="139">
        <v>38074</v>
      </c>
      <c r="R375" s="139">
        <v>56650</v>
      </c>
      <c r="S375" s="139">
        <v>0</v>
      </c>
      <c r="T375" s="139">
        <f t="shared" si="800"/>
        <v>94724</v>
      </c>
      <c r="U375" s="139">
        <v>5811452</v>
      </c>
      <c r="V375" s="139">
        <v>525116</v>
      </c>
      <c r="W375" s="139">
        <v>0</v>
      </c>
      <c r="X375" s="304">
        <f t="shared" si="801"/>
        <v>6336568</v>
      </c>
      <c r="Y375" s="139">
        <v>741330</v>
      </c>
      <c r="Z375" s="139">
        <v>0</v>
      </c>
      <c r="AA375" s="139">
        <v>0</v>
      </c>
      <c r="AB375" s="139">
        <f t="shared" si="802"/>
        <v>741330</v>
      </c>
      <c r="AC375" s="139">
        <v>6552782</v>
      </c>
      <c r="AD375" s="139">
        <v>525116</v>
      </c>
      <c r="AE375" s="139">
        <v>0</v>
      </c>
      <c r="AF375" s="304">
        <f t="shared" si="803"/>
        <v>7077898</v>
      </c>
      <c r="AG375" s="139">
        <v>908380</v>
      </c>
      <c r="AH375" s="139">
        <v>0</v>
      </c>
      <c r="AI375" s="139">
        <v>0</v>
      </c>
      <c r="AJ375" s="139">
        <f t="shared" si="804"/>
        <v>908380</v>
      </c>
      <c r="AK375" s="139">
        <v>7461162</v>
      </c>
      <c r="AL375" s="139">
        <v>525116</v>
      </c>
      <c r="AM375" s="139">
        <v>0</v>
      </c>
      <c r="AN375" s="304">
        <f t="shared" si="805"/>
        <v>7986278</v>
      </c>
      <c r="AO375" s="139">
        <v>157527</v>
      </c>
      <c r="AP375" s="139">
        <v>2495</v>
      </c>
      <c r="AQ375" s="139">
        <v>0</v>
      </c>
      <c r="AR375" s="139">
        <f t="shared" si="806"/>
        <v>160022</v>
      </c>
      <c r="AS375" s="139">
        <v>7618689</v>
      </c>
      <c r="AT375" s="139">
        <v>527611</v>
      </c>
      <c r="AU375" s="139">
        <v>0</v>
      </c>
      <c r="AV375" s="304">
        <f t="shared" si="807"/>
        <v>8146300</v>
      </c>
      <c r="AW375" s="139">
        <v>25414</v>
      </c>
      <c r="AX375" s="139">
        <v>0</v>
      </c>
      <c r="AY375" s="139">
        <v>0</v>
      </c>
      <c r="AZ375" s="139">
        <f t="shared" si="808"/>
        <v>25414</v>
      </c>
      <c r="BA375" s="139">
        <v>7644103</v>
      </c>
      <c r="BB375" s="139">
        <v>527611</v>
      </c>
      <c r="BC375" s="139">
        <v>0</v>
      </c>
      <c r="BD375" s="304">
        <f t="shared" si="809"/>
        <v>8171714</v>
      </c>
      <c r="BF375" s="317"/>
      <c r="BG375" s="317"/>
      <c r="BH375" s="317"/>
    </row>
    <row r="376" spans="1:62" ht="17.25" hidden="1" customHeight="1" outlineLevel="1" x14ac:dyDescent="0.2">
      <c r="A376" s="6"/>
      <c r="B376" s="303"/>
      <c r="C376" s="137"/>
      <c r="D376" s="138" t="s">
        <v>87</v>
      </c>
      <c r="E376" s="139"/>
      <c r="F376" s="139"/>
      <c r="G376" s="139"/>
      <c r="H376" s="139">
        <f t="shared" si="797"/>
        <v>0</v>
      </c>
      <c r="I376" s="139"/>
      <c r="J376" s="139"/>
      <c r="K376" s="139"/>
      <c r="L376" s="139">
        <f t="shared" si="798"/>
        <v>0</v>
      </c>
      <c r="M376" s="139">
        <f>+E376+I376</f>
        <v>0</v>
      </c>
      <c r="N376" s="139">
        <f>+F376+J376</f>
        <v>0</v>
      </c>
      <c r="O376" s="139">
        <f>+G376+K376</f>
        <v>0</v>
      </c>
      <c r="P376" s="139">
        <f t="shared" si="799"/>
        <v>0</v>
      </c>
      <c r="Q376" s="139"/>
      <c r="R376" s="139"/>
      <c r="S376" s="139"/>
      <c r="T376" s="139">
        <f t="shared" si="800"/>
        <v>0</v>
      </c>
      <c r="U376" s="139">
        <f>+M376+Q376</f>
        <v>0</v>
      </c>
      <c r="V376" s="139">
        <f>+N376+R376</f>
        <v>0</v>
      </c>
      <c r="W376" s="139">
        <f>+O376+S376</f>
        <v>0</v>
      </c>
      <c r="X376" s="304">
        <f t="shared" si="801"/>
        <v>0</v>
      </c>
      <c r="Y376" s="139"/>
      <c r="Z376" s="139"/>
      <c r="AA376" s="139"/>
      <c r="AB376" s="139">
        <f t="shared" si="802"/>
        <v>0</v>
      </c>
      <c r="AC376" s="139">
        <f>+U376+Y376</f>
        <v>0</v>
      </c>
      <c r="AD376" s="139">
        <f>+V376+Z376</f>
        <v>0</v>
      </c>
      <c r="AE376" s="139">
        <f>+W376+AA376</f>
        <v>0</v>
      </c>
      <c r="AF376" s="304">
        <f t="shared" si="803"/>
        <v>0</v>
      </c>
      <c r="AG376" s="139"/>
      <c r="AH376" s="139"/>
      <c r="AI376" s="139"/>
      <c r="AJ376" s="139">
        <f t="shared" si="804"/>
        <v>0</v>
      </c>
      <c r="AK376" s="139">
        <f>+AC376+AG376</f>
        <v>0</v>
      </c>
      <c r="AL376" s="139">
        <f>+AD376+AH376</f>
        <v>0</v>
      </c>
      <c r="AM376" s="139">
        <f>+AE376+AI376</f>
        <v>0</v>
      </c>
      <c r="AN376" s="304">
        <f t="shared" si="805"/>
        <v>0</v>
      </c>
      <c r="AO376" s="139"/>
      <c r="AP376" s="139"/>
      <c r="AQ376" s="139"/>
      <c r="AR376" s="139">
        <f t="shared" si="806"/>
        <v>0</v>
      </c>
      <c r="AS376" s="139">
        <f>+AK376+AO376</f>
        <v>0</v>
      </c>
      <c r="AT376" s="139">
        <f>+AL376+AP376</f>
        <v>0</v>
      </c>
      <c r="AU376" s="139">
        <f>+AM376+AQ376</f>
        <v>0</v>
      </c>
      <c r="AV376" s="304">
        <f t="shared" si="807"/>
        <v>0</v>
      </c>
      <c r="AW376" s="139"/>
      <c r="AX376" s="139"/>
      <c r="AY376" s="139"/>
      <c r="AZ376" s="139">
        <f t="shared" si="808"/>
        <v>0</v>
      </c>
      <c r="BA376" s="139">
        <f>+AS376+AW376</f>
        <v>0</v>
      </c>
      <c r="BB376" s="139">
        <f>+AT376+AX376</f>
        <v>0</v>
      </c>
      <c r="BC376" s="139">
        <f>+AU376+AY376</f>
        <v>0</v>
      </c>
      <c r="BD376" s="304">
        <f t="shared" si="809"/>
        <v>0</v>
      </c>
      <c r="BF376" s="317"/>
      <c r="BG376" s="317"/>
      <c r="BH376" s="317"/>
    </row>
    <row r="377" spans="1:62" ht="17.25" hidden="1" customHeight="1" outlineLevel="1" x14ac:dyDescent="0.2">
      <c r="A377" s="6"/>
      <c r="B377" s="286"/>
      <c r="C377" s="80"/>
      <c r="D377" s="80"/>
      <c r="E377" s="288"/>
      <c r="F377" s="288"/>
      <c r="G377" s="288"/>
      <c r="H377" s="288"/>
      <c r="I377" s="288"/>
      <c r="J377" s="288"/>
      <c r="K377" s="288"/>
      <c r="L377" s="288"/>
      <c r="M377" s="288"/>
      <c r="N377" s="288"/>
      <c r="O377" s="288"/>
      <c r="P377" s="288"/>
      <c r="Q377" s="288"/>
      <c r="R377" s="288"/>
      <c r="S377" s="288"/>
      <c r="T377" s="288"/>
      <c r="U377" s="288"/>
      <c r="V377" s="288"/>
      <c r="W377" s="288"/>
      <c r="X377" s="289"/>
      <c r="Y377" s="288"/>
      <c r="Z377" s="288"/>
      <c r="AA377" s="288"/>
      <c r="AB377" s="288"/>
      <c r="AC377" s="288"/>
      <c r="AD377" s="288"/>
      <c r="AE377" s="288"/>
      <c r="AF377" s="289"/>
      <c r="AG377" s="288"/>
      <c r="AH377" s="288"/>
      <c r="AI377" s="288"/>
      <c r="AJ377" s="288"/>
      <c r="AK377" s="288"/>
      <c r="AL377" s="288"/>
      <c r="AM377" s="288"/>
      <c r="AN377" s="289"/>
      <c r="AO377" s="288"/>
      <c r="AP377" s="288"/>
      <c r="AQ377" s="288"/>
      <c r="AR377" s="288"/>
      <c r="AS377" s="288"/>
      <c r="AT377" s="288"/>
      <c r="AU377" s="288"/>
      <c r="AV377" s="289"/>
      <c r="AW377" s="288"/>
      <c r="AX377" s="288"/>
      <c r="AY377" s="288"/>
      <c r="AZ377" s="288"/>
      <c r="BA377" s="288"/>
      <c r="BB377" s="288"/>
      <c r="BC377" s="288"/>
      <c r="BD377" s="289"/>
      <c r="BF377" s="317"/>
      <c r="BG377" s="317"/>
      <c r="BH377" s="317"/>
    </row>
    <row r="378" spans="1:62" ht="17.25" customHeight="1" collapsed="1" x14ac:dyDescent="0.2">
      <c r="A378" s="6"/>
      <c r="B378" s="305"/>
      <c r="C378" s="140" t="s">
        <v>88</v>
      </c>
      <c r="D378" s="141"/>
      <c r="E378" s="142">
        <v>0</v>
      </c>
      <c r="F378" s="142">
        <v>0</v>
      </c>
      <c r="G378" s="142">
        <v>0</v>
      </c>
      <c r="H378" s="142">
        <f>+G378+F378+E378</f>
        <v>0</v>
      </c>
      <c r="I378" s="142">
        <v>0</v>
      </c>
      <c r="J378" s="142">
        <v>0</v>
      </c>
      <c r="K378" s="142">
        <v>0</v>
      </c>
      <c r="L378" s="142">
        <f>+K378+J378+I378</f>
        <v>0</v>
      </c>
      <c r="M378" s="142">
        <f>+E378+I378</f>
        <v>0</v>
      </c>
      <c r="N378" s="142">
        <f>+F378+J378</f>
        <v>0</v>
      </c>
      <c r="O378" s="142">
        <f>+G378+K378</f>
        <v>0</v>
      </c>
      <c r="P378" s="142">
        <f>+O378+N378+M378</f>
        <v>0</v>
      </c>
      <c r="Q378" s="142">
        <v>0</v>
      </c>
      <c r="R378" s="142">
        <v>0</v>
      </c>
      <c r="S378" s="142">
        <v>0</v>
      </c>
      <c r="T378" s="142">
        <f>+S378+R378+Q378</f>
        <v>0</v>
      </c>
      <c r="U378" s="142">
        <f>+M378+Q378</f>
        <v>0</v>
      </c>
      <c r="V378" s="142">
        <f>+N378+R378</f>
        <v>0</v>
      </c>
      <c r="W378" s="142">
        <f>+O378+S378</f>
        <v>0</v>
      </c>
      <c r="X378" s="306">
        <f>+W378+V378+U378</f>
        <v>0</v>
      </c>
      <c r="Y378" s="142">
        <v>0</v>
      </c>
      <c r="Z378" s="142">
        <v>0</v>
      </c>
      <c r="AA378" s="142">
        <v>0</v>
      </c>
      <c r="AB378" s="142">
        <f>+AA378+Z378+Y378</f>
        <v>0</v>
      </c>
      <c r="AC378" s="142">
        <f>+U378+Y378</f>
        <v>0</v>
      </c>
      <c r="AD378" s="142">
        <f>+V378+Z378</f>
        <v>0</v>
      </c>
      <c r="AE378" s="142">
        <f>+W378+AA378</f>
        <v>0</v>
      </c>
      <c r="AF378" s="306">
        <f>+AE378+AD378+AC378</f>
        <v>0</v>
      </c>
      <c r="AG378" s="142">
        <v>0</v>
      </c>
      <c r="AH378" s="142">
        <v>0</v>
      </c>
      <c r="AI378" s="142">
        <v>0</v>
      </c>
      <c r="AJ378" s="142">
        <f>+AI378+AH378+AG378</f>
        <v>0</v>
      </c>
      <c r="AK378" s="142">
        <f>+AC378+AG378</f>
        <v>0</v>
      </c>
      <c r="AL378" s="142">
        <f>+AD378+AH378</f>
        <v>0</v>
      </c>
      <c r="AM378" s="142">
        <f>+AE378+AI378</f>
        <v>0</v>
      </c>
      <c r="AN378" s="306">
        <f>+AM378+AL378+AK378</f>
        <v>0</v>
      </c>
      <c r="AO378" s="142">
        <v>0</v>
      </c>
      <c r="AP378" s="142">
        <v>0</v>
      </c>
      <c r="AQ378" s="142">
        <v>0</v>
      </c>
      <c r="AR378" s="142">
        <f>+AQ378+AP378+AO378</f>
        <v>0</v>
      </c>
      <c r="AS378" s="142">
        <f>+AK378+AO378</f>
        <v>0</v>
      </c>
      <c r="AT378" s="142">
        <f>+AL378+AP378</f>
        <v>0</v>
      </c>
      <c r="AU378" s="142">
        <f>+AM378+AQ378</f>
        <v>0</v>
      </c>
      <c r="AV378" s="306">
        <f>+AU378+AT378+AS378</f>
        <v>0</v>
      </c>
      <c r="AW378" s="142">
        <v>0</v>
      </c>
      <c r="AX378" s="142">
        <v>0</v>
      </c>
      <c r="AY378" s="142">
        <v>0</v>
      </c>
      <c r="AZ378" s="142">
        <f>+AY378+AX378+AW378</f>
        <v>0</v>
      </c>
      <c r="BA378" s="142">
        <f>+AS378+AW378</f>
        <v>0</v>
      </c>
      <c r="BB378" s="142">
        <f>+AT378+AX378</f>
        <v>0</v>
      </c>
      <c r="BC378" s="142">
        <f>+AU378+AY378</f>
        <v>0</v>
      </c>
      <c r="BD378" s="306">
        <f>+BC378+BB378+BA378</f>
        <v>0</v>
      </c>
      <c r="BF378" s="317"/>
      <c r="BG378" s="317"/>
      <c r="BH378" s="317"/>
    </row>
    <row r="379" spans="1:62" ht="17.25" customHeight="1" thickBot="1" x14ac:dyDescent="0.25">
      <c r="A379" s="6"/>
      <c r="B379" s="340" t="s">
        <v>89</v>
      </c>
      <c r="C379" s="341"/>
      <c r="D379" s="341"/>
      <c r="E379" s="307">
        <f>+E378+E370+E368</f>
        <v>15930741</v>
      </c>
      <c r="F379" s="307">
        <f>+F378+F370+F368</f>
        <v>7472381</v>
      </c>
      <c r="G379" s="307">
        <f>+G378+G370+G368</f>
        <v>0</v>
      </c>
      <c r="H379" s="307">
        <f>+G379+F379+E379</f>
        <v>23403122</v>
      </c>
      <c r="I379" s="307">
        <f>+I378+I370+I368</f>
        <v>175248</v>
      </c>
      <c r="J379" s="307">
        <f>+J378+J370+J368</f>
        <v>28818</v>
      </c>
      <c r="K379" s="307">
        <f>+K378+K370+K368</f>
        <v>0</v>
      </c>
      <c r="L379" s="307">
        <f>+K379+J379+I379</f>
        <v>204066</v>
      </c>
      <c r="M379" s="307">
        <f>+M378+M370+M368</f>
        <v>16105989</v>
      </c>
      <c r="N379" s="307">
        <f>+N378+N370+N368</f>
        <v>7501199</v>
      </c>
      <c r="O379" s="307">
        <f>+O378+O370+O368</f>
        <v>0</v>
      </c>
      <c r="P379" s="307">
        <f>+O379+N379+M379</f>
        <v>23607188</v>
      </c>
      <c r="Q379" s="307">
        <f>+Q378+Q370+Q368</f>
        <v>90336</v>
      </c>
      <c r="R379" s="307">
        <f>+R378+R370+R368</f>
        <v>65321</v>
      </c>
      <c r="S379" s="307">
        <f>+S378+S370+S368</f>
        <v>0</v>
      </c>
      <c r="T379" s="307">
        <f>+S379+R379+Q379</f>
        <v>155657</v>
      </c>
      <c r="U379" s="307">
        <f>+U378+U370+U368</f>
        <v>16196325</v>
      </c>
      <c r="V379" s="307">
        <f>+V378+V370+V368</f>
        <v>7566520</v>
      </c>
      <c r="W379" s="307">
        <f>+W378+W370+W368</f>
        <v>0</v>
      </c>
      <c r="X379" s="308">
        <f>+W379+V379+U379</f>
        <v>23762845</v>
      </c>
      <c r="Y379" s="307">
        <f>+Y378+Y370+Y368</f>
        <v>199548</v>
      </c>
      <c r="Z379" s="307">
        <f>+Z378+Z370+Z368</f>
        <v>76247</v>
      </c>
      <c r="AA379" s="307">
        <f>+AA378+AA370+AA368</f>
        <v>0</v>
      </c>
      <c r="AB379" s="307">
        <f>+AA379+Z379+Y379</f>
        <v>275795</v>
      </c>
      <c r="AC379" s="307">
        <f>+AC378+AC370+AC368</f>
        <v>16395873</v>
      </c>
      <c r="AD379" s="307">
        <f>+AD378+AD370+AD368</f>
        <v>7642767</v>
      </c>
      <c r="AE379" s="307">
        <f>+AE378+AE370+AE368</f>
        <v>0</v>
      </c>
      <c r="AF379" s="308">
        <f>+AE379+AD379+AC379</f>
        <v>24038640</v>
      </c>
      <c r="AG379" s="307">
        <f>+AG378+AG370+AG368</f>
        <v>152756</v>
      </c>
      <c r="AH379" s="307">
        <f>+AH378+AH370+AH368</f>
        <v>233698</v>
      </c>
      <c r="AI379" s="307">
        <f>+AI378+AI370+AI368</f>
        <v>0</v>
      </c>
      <c r="AJ379" s="307">
        <f>+AI379+AH379+AG379</f>
        <v>386454</v>
      </c>
      <c r="AK379" s="307">
        <f>+AK378+AK370+AK368</f>
        <v>16548629</v>
      </c>
      <c r="AL379" s="307">
        <f>+AL378+AL370+AL368</f>
        <v>7876465</v>
      </c>
      <c r="AM379" s="307">
        <f>+AM378+AM370+AM368</f>
        <v>0</v>
      </c>
      <c r="AN379" s="308">
        <f>+AM379+AL379+AK379</f>
        <v>24425094</v>
      </c>
      <c r="AO379" s="307">
        <f>+AO378+AO370+AO368</f>
        <v>7434</v>
      </c>
      <c r="AP379" s="307">
        <f>+AP378+AP370+AP368</f>
        <v>36181</v>
      </c>
      <c r="AQ379" s="307">
        <f>+AQ378+AQ370+AQ368</f>
        <v>0</v>
      </c>
      <c r="AR379" s="307">
        <f>+AQ379+AP379+AO379</f>
        <v>43615</v>
      </c>
      <c r="AS379" s="307">
        <f>+AS378+AS370+AS368</f>
        <v>16556063</v>
      </c>
      <c r="AT379" s="307">
        <f>+AT378+AT370+AT368</f>
        <v>7912646</v>
      </c>
      <c r="AU379" s="307">
        <f>+AU378+AU370+AU368</f>
        <v>0</v>
      </c>
      <c r="AV379" s="308">
        <f>+AU379+AT379+AS379</f>
        <v>24468709</v>
      </c>
      <c r="AW379" s="307">
        <f>+AW378+AW370+AW368</f>
        <v>15728</v>
      </c>
      <c r="AX379" s="307">
        <f>+AX378+AX370+AX368</f>
        <v>29897</v>
      </c>
      <c r="AY379" s="307">
        <f>+AY378+AY370+AY368</f>
        <v>0</v>
      </c>
      <c r="AZ379" s="307">
        <f>+AY379+AX379+AW379</f>
        <v>45625</v>
      </c>
      <c r="BA379" s="307">
        <f>+BA378+BA370+BA368</f>
        <v>16571791</v>
      </c>
      <c r="BB379" s="307">
        <f>+BB378+BB370+BB368</f>
        <v>7942543</v>
      </c>
      <c r="BC379" s="307">
        <f>+BC378+BC370+BC368</f>
        <v>0</v>
      </c>
      <c r="BD379" s="308">
        <f>+BC379+BB379+BA379</f>
        <v>24514334</v>
      </c>
      <c r="BF379" s="317"/>
      <c r="BG379" s="317"/>
      <c r="BH379" s="317"/>
      <c r="BI379" s="317"/>
      <c r="BJ379" s="317"/>
    </row>
    <row r="380" spans="1:62" ht="17.25" customHeight="1" x14ac:dyDescent="0.2">
      <c r="A380" s="6"/>
      <c r="B380" s="143" t="s">
        <v>131</v>
      </c>
      <c r="C380" s="143"/>
      <c r="D380" s="143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256" t="s">
        <v>109</v>
      </c>
      <c r="Q380" s="4"/>
      <c r="R380" s="4"/>
      <c r="S380" s="4"/>
      <c r="T380" s="4"/>
      <c r="U380" s="4"/>
      <c r="V380" s="4"/>
      <c r="W380" s="4"/>
      <c r="X380" s="256" t="s">
        <v>109</v>
      </c>
      <c r="Y380" s="4"/>
      <c r="Z380" s="4"/>
      <c r="AA380" s="4"/>
      <c r="AB380" s="4"/>
      <c r="AC380" s="4"/>
      <c r="AD380" s="4"/>
      <c r="AE380" s="4"/>
      <c r="AF380" s="256" t="s">
        <v>109</v>
      </c>
      <c r="AG380" s="4"/>
      <c r="AH380" s="4"/>
      <c r="AI380" s="4"/>
      <c r="AJ380" s="4"/>
      <c r="AK380" s="4"/>
      <c r="AL380" s="4"/>
      <c r="AM380" s="4"/>
      <c r="AN380" s="256" t="s">
        <v>109</v>
      </c>
      <c r="AO380" s="4"/>
      <c r="AP380" s="4"/>
      <c r="AQ380" s="4"/>
      <c r="AR380" s="4"/>
      <c r="AS380" s="4"/>
      <c r="AT380" s="4"/>
      <c r="AU380" s="4"/>
      <c r="AV380" s="256" t="s">
        <v>109</v>
      </c>
      <c r="AW380" s="4"/>
      <c r="AX380" s="4"/>
      <c r="AY380" s="4"/>
      <c r="AZ380" s="4"/>
      <c r="BA380" s="4"/>
      <c r="BB380" s="4"/>
      <c r="BC380" s="4"/>
      <c r="BD380" s="256" t="s">
        <v>109</v>
      </c>
      <c r="BI380" s="317"/>
      <c r="BJ380" s="317"/>
    </row>
    <row r="381" spans="1:62" ht="17.25" customHeight="1" x14ac:dyDescent="0.2">
      <c r="A381" s="6"/>
      <c r="B381" s="144"/>
      <c r="C381" s="145"/>
      <c r="D381" s="145"/>
      <c r="E381" s="146">
        <f>+E368-E338</f>
        <v>0</v>
      </c>
      <c r="F381" s="146">
        <f>+F340+F356-F338</f>
        <v>0</v>
      </c>
      <c r="G381" s="146">
        <f>+G340+G356-G338</f>
        <v>0</v>
      </c>
      <c r="H381" s="146">
        <f>+H340+H356-H338</f>
        <v>0</v>
      </c>
      <c r="I381" s="146">
        <f>+I368-I338</f>
        <v>0</v>
      </c>
      <c r="J381" s="146">
        <f>+J340+J356-J338</f>
        <v>0</v>
      </c>
      <c r="K381" s="146">
        <f>+K340+K356-K338</f>
        <v>0</v>
      </c>
      <c r="L381" s="146">
        <f>+L340+L356-L338</f>
        <v>0</v>
      </c>
      <c r="M381" s="146">
        <f>+M368-M338</f>
        <v>0</v>
      </c>
      <c r="N381" s="146">
        <f>+N340+N356-N338</f>
        <v>0</v>
      </c>
      <c r="O381" s="146">
        <f>+O340+O356-O338</f>
        <v>0</v>
      </c>
      <c r="P381" s="146">
        <f>+P340+P356-P338</f>
        <v>0</v>
      </c>
      <c r="Q381" s="146">
        <f>+Q368-Q338</f>
        <v>0</v>
      </c>
      <c r="R381" s="146">
        <f>+R340+R356-R338</f>
        <v>0</v>
      </c>
      <c r="S381" s="146">
        <f>+S340+S356-S338</f>
        <v>0</v>
      </c>
      <c r="T381" s="146">
        <f>+T340+T356-T338</f>
        <v>0</v>
      </c>
      <c r="U381" s="146">
        <f>+U368-U338</f>
        <v>0</v>
      </c>
      <c r="V381" s="146">
        <f>+V340+V356-V338</f>
        <v>0</v>
      </c>
      <c r="W381" s="146">
        <f>+W340+W356-W338</f>
        <v>0</v>
      </c>
      <c r="X381" s="146">
        <f>+X340+X356-X338</f>
        <v>0</v>
      </c>
      <c r="Y381" s="146">
        <f>+Y368-Y338</f>
        <v>0</v>
      </c>
      <c r="Z381" s="146">
        <f>+Z340+Z356-Z338</f>
        <v>0</v>
      </c>
      <c r="AA381" s="146">
        <f>+AA340+AA356-AA338</f>
        <v>0</v>
      </c>
      <c r="AB381" s="146">
        <f>+AB340+AB356-AB338</f>
        <v>0</v>
      </c>
      <c r="AC381" s="146">
        <f>+AC368-AC338</f>
        <v>0</v>
      </c>
      <c r="AD381" s="146">
        <f>+AD340+AD356-AD338</f>
        <v>0</v>
      </c>
      <c r="AE381" s="146">
        <f>+AE340+AE356-AE338</f>
        <v>0</v>
      </c>
      <c r="AF381" s="146">
        <f>+AF340+AF356-AF338</f>
        <v>0</v>
      </c>
      <c r="AG381" s="146">
        <f>+AG368-AG338</f>
        <v>0</v>
      </c>
      <c r="AH381" s="146">
        <f>+AH340+AH356-AH338</f>
        <v>0</v>
      </c>
      <c r="AI381" s="146">
        <f>+AI340+AI356-AI338</f>
        <v>0</v>
      </c>
      <c r="AJ381" s="146">
        <f>+AJ340+AJ356-AJ338</f>
        <v>0</v>
      </c>
      <c r="AK381" s="146">
        <f>+AK368-AK338</f>
        <v>0</v>
      </c>
      <c r="AL381" s="146">
        <f>+AL340+AL356-AL338</f>
        <v>0</v>
      </c>
      <c r="AM381" s="146">
        <f>+AM340+AM356-AM338</f>
        <v>0</v>
      </c>
      <c r="AN381" s="146">
        <f>+AN340+AN356-AN338</f>
        <v>0</v>
      </c>
      <c r="AO381" s="146">
        <f t="shared" ref="AO381" si="826">+AO368-AO338</f>
        <v>0</v>
      </c>
      <c r="AP381" s="146">
        <f t="shared" ref="AP381:AR381" si="827">+AP340+AP356-AP338</f>
        <v>0</v>
      </c>
      <c r="AQ381" s="146">
        <f t="shared" si="827"/>
        <v>0</v>
      </c>
      <c r="AR381" s="146">
        <f t="shared" si="827"/>
        <v>0</v>
      </c>
      <c r="AS381" s="146">
        <f t="shared" ref="AS381" si="828">+AS368-AS338</f>
        <v>0</v>
      </c>
      <c r="AT381" s="146">
        <f t="shared" ref="AT381:AV381" si="829">+AT340+AT356-AT338</f>
        <v>0</v>
      </c>
      <c r="AU381" s="146">
        <f t="shared" si="829"/>
        <v>0</v>
      </c>
      <c r="AV381" s="146">
        <f t="shared" si="829"/>
        <v>0</v>
      </c>
      <c r="AW381" s="146">
        <f t="shared" ref="AW381:BA381" si="830">+AW368-AW338</f>
        <v>0</v>
      </c>
      <c r="AX381" s="146">
        <f t="shared" ref="AX381:AZ381" si="831">+AX340+AX356-AX338</f>
        <v>0</v>
      </c>
      <c r="AY381" s="146">
        <f t="shared" si="831"/>
        <v>0</v>
      </c>
      <c r="AZ381" s="146">
        <f t="shared" si="831"/>
        <v>0</v>
      </c>
      <c r="BA381" s="146">
        <f t="shared" si="830"/>
        <v>0</v>
      </c>
      <c r="BB381" s="146">
        <f t="shared" ref="BB381:BD381" si="832">+BB340+BB356-BB338</f>
        <v>0</v>
      </c>
      <c r="BC381" s="146">
        <f t="shared" si="832"/>
        <v>0</v>
      </c>
      <c r="BD381" s="146">
        <f t="shared" si="832"/>
        <v>0</v>
      </c>
    </row>
    <row r="382" spans="1:62" ht="17.25" customHeight="1" x14ac:dyDescent="0.2">
      <c r="A382" s="6"/>
      <c r="B382" s="147"/>
      <c r="C382" s="54"/>
      <c r="D382" s="54"/>
      <c r="E382" s="332"/>
      <c r="F382" s="332"/>
      <c r="G382" s="332"/>
      <c r="H382" s="332"/>
      <c r="I382" s="332"/>
      <c r="J382" s="332"/>
      <c r="K382" s="332"/>
      <c r="L382" s="332"/>
      <c r="M382" s="332"/>
      <c r="N382" s="332"/>
      <c r="O382" s="332"/>
      <c r="P382" s="332"/>
      <c r="Q382" s="332"/>
      <c r="R382" s="332"/>
      <c r="S382" s="332"/>
      <c r="T382" s="332"/>
      <c r="U382" s="332"/>
      <c r="V382" s="332"/>
      <c r="W382" s="332"/>
      <c r="X382" s="332"/>
      <c r="Y382" s="107"/>
      <c r="Z382" s="107"/>
      <c r="AA382" s="107"/>
      <c r="AB382" s="107"/>
      <c r="AC382" s="107"/>
      <c r="AD382" s="107"/>
      <c r="AE382" s="107"/>
      <c r="AF382" s="107"/>
      <c r="AG382" s="107"/>
      <c r="AH382" s="107"/>
      <c r="AI382" s="107"/>
      <c r="AJ382" s="107"/>
      <c r="AK382" s="313"/>
      <c r="AL382" s="314"/>
      <c r="AM382" s="314"/>
      <c r="AN382" s="315"/>
      <c r="AO382" s="313"/>
      <c r="AP382" s="314"/>
      <c r="AQ382" s="314"/>
      <c r="AR382" s="315"/>
      <c r="AS382" s="313"/>
      <c r="AT382" s="314"/>
      <c r="AU382" s="314"/>
      <c r="AV382" s="315"/>
      <c r="AW382" s="313"/>
      <c r="AX382" s="314"/>
      <c r="AY382" s="314"/>
      <c r="AZ382" s="315"/>
      <c r="BA382" s="313"/>
      <c r="BB382" s="314"/>
      <c r="BC382" s="314"/>
      <c r="BD382" s="315"/>
      <c r="BF382" s="146"/>
      <c r="BG382" s="146"/>
      <c r="BH382" s="146"/>
      <c r="BI382" s="146"/>
      <c r="BJ382" s="146"/>
    </row>
    <row r="383" spans="1:62" ht="17.25" customHeight="1" x14ac:dyDescent="0.2">
      <c r="A383" s="6"/>
      <c r="B383" s="148"/>
      <c r="C383" s="149"/>
      <c r="D383" s="150"/>
      <c r="E383" s="151"/>
      <c r="F383" s="151"/>
      <c r="G383" s="151"/>
      <c r="H383" s="151"/>
      <c r="I383" s="151"/>
      <c r="J383" s="151"/>
      <c r="K383" s="151"/>
      <c r="L383" s="151"/>
      <c r="M383" s="151"/>
      <c r="N383" s="151"/>
      <c r="O383" s="151"/>
      <c r="P383" s="151"/>
      <c r="Q383" s="151"/>
      <c r="R383" s="151"/>
      <c r="S383" s="151"/>
      <c r="T383" s="151"/>
      <c r="U383" s="151"/>
      <c r="V383" s="151"/>
      <c r="W383" s="151"/>
      <c r="X383" s="151"/>
      <c r="Y383" s="151"/>
      <c r="Z383" s="151"/>
      <c r="AA383" s="151"/>
      <c r="AB383" s="151"/>
      <c r="AC383" s="151"/>
      <c r="AD383" s="151"/>
      <c r="AE383" s="151"/>
      <c r="AF383" s="151"/>
      <c r="AG383" s="151"/>
      <c r="AH383" s="151"/>
      <c r="AI383" s="151"/>
      <c r="AJ383" s="151"/>
      <c r="AK383" s="151"/>
      <c r="AL383" s="151"/>
      <c r="AM383" s="151"/>
      <c r="AN383" s="151"/>
      <c r="AO383" s="151"/>
      <c r="AP383" s="151"/>
      <c r="AQ383" s="151"/>
      <c r="AR383" s="151"/>
      <c r="AS383" s="151"/>
      <c r="AT383" s="151"/>
      <c r="AU383" s="151"/>
      <c r="AV383" s="151"/>
      <c r="AW383" s="151"/>
      <c r="AX383" s="151"/>
      <c r="AY383" s="151"/>
      <c r="AZ383" s="151"/>
      <c r="BA383" s="151"/>
      <c r="BB383" s="151"/>
      <c r="BC383" s="151"/>
      <c r="BD383" s="151"/>
      <c r="BE383" s="317"/>
    </row>
    <row r="384" spans="1:62" ht="17.25" customHeight="1" x14ac:dyDescent="0.2">
      <c r="A384" s="6"/>
      <c r="B384" s="152"/>
      <c r="C384" s="153"/>
      <c r="D384" s="154"/>
      <c r="E384" s="155"/>
      <c r="F384" s="155"/>
      <c r="G384" s="155"/>
      <c r="H384" s="155"/>
      <c r="I384" s="155"/>
      <c r="J384" s="155"/>
      <c r="K384" s="155"/>
      <c r="L384" s="155"/>
      <c r="M384" s="155"/>
      <c r="N384" s="155"/>
      <c r="O384" s="155"/>
      <c r="P384" s="155"/>
      <c r="Q384" s="155"/>
      <c r="R384" s="155"/>
      <c r="S384" s="155"/>
      <c r="T384" s="155"/>
      <c r="U384" s="155"/>
      <c r="V384" s="155"/>
      <c r="W384" s="155"/>
      <c r="X384" s="155"/>
      <c r="Y384" s="155"/>
      <c r="Z384" s="155"/>
      <c r="AA384" s="155"/>
      <c r="AB384" s="155"/>
      <c r="AC384" s="155"/>
      <c r="AD384" s="155"/>
      <c r="AE384" s="155"/>
      <c r="AF384" s="155"/>
      <c r="AG384" s="155"/>
      <c r="AH384" s="155"/>
      <c r="AI384" s="155"/>
      <c r="AJ384" s="155"/>
      <c r="AK384" s="155"/>
      <c r="AL384" s="155"/>
      <c r="AM384" s="155"/>
      <c r="AN384" s="155"/>
      <c r="AO384" s="155"/>
      <c r="AP384" s="155"/>
      <c r="AQ384" s="155"/>
      <c r="AR384" s="155"/>
      <c r="AS384" s="155"/>
      <c r="AT384" s="155"/>
      <c r="AU384" s="155"/>
      <c r="AV384" s="155"/>
      <c r="AW384" s="155"/>
      <c r="AX384" s="155"/>
      <c r="AY384" s="155"/>
      <c r="AZ384" s="155"/>
      <c r="BA384" s="155"/>
      <c r="BB384" s="155"/>
      <c r="BC384" s="155"/>
      <c r="BD384" s="155"/>
      <c r="BE384" s="317"/>
    </row>
    <row r="385" spans="1:57" ht="17.25" customHeight="1" x14ac:dyDescent="0.2">
      <c r="A385" s="6"/>
      <c r="B385" s="152"/>
      <c r="C385" s="153"/>
      <c r="D385" s="154"/>
      <c r="E385" s="155"/>
      <c r="F385" s="155"/>
      <c r="G385" s="155"/>
      <c r="H385" s="155"/>
      <c r="I385" s="155"/>
      <c r="J385" s="155"/>
      <c r="K385" s="155"/>
      <c r="L385" s="155"/>
      <c r="M385" s="155"/>
      <c r="N385" s="155"/>
      <c r="O385" s="155"/>
      <c r="P385" s="155"/>
      <c r="Q385" s="155"/>
      <c r="R385" s="155"/>
      <c r="S385" s="155"/>
      <c r="T385" s="155"/>
      <c r="U385" s="155"/>
      <c r="V385" s="155"/>
      <c r="W385" s="155"/>
      <c r="X385" s="155"/>
      <c r="Y385" s="155"/>
      <c r="Z385" s="155"/>
      <c r="AA385" s="155"/>
      <c r="AB385" s="155"/>
      <c r="AC385" s="155"/>
      <c r="AD385" s="155"/>
      <c r="AE385" s="155"/>
      <c r="AF385" s="155"/>
      <c r="AG385" s="155"/>
      <c r="AH385" s="155"/>
      <c r="AI385" s="155"/>
      <c r="AJ385" s="155"/>
      <c r="AK385" s="155"/>
      <c r="AL385" s="155"/>
      <c r="AM385" s="155"/>
      <c r="AN385" s="155"/>
      <c r="AO385" s="155"/>
      <c r="AP385" s="155"/>
      <c r="AQ385" s="155"/>
      <c r="AR385" s="155"/>
      <c r="AS385" s="155"/>
      <c r="AT385" s="155"/>
      <c r="AU385" s="155"/>
      <c r="AV385" s="155"/>
      <c r="AW385" s="155"/>
      <c r="AX385" s="155"/>
      <c r="AY385" s="155"/>
      <c r="AZ385" s="155"/>
      <c r="BA385" s="155"/>
      <c r="BB385" s="155"/>
      <c r="BC385" s="155"/>
      <c r="BD385" s="155"/>
      <c r="BE385" s="317"/>
    </row>
    <row r="386" spans="1:57" ht="17.25" customHeight="1" x14ac:dyDescent="0.2">
      <c r="A386" s="6"/>
      <c r="B386" s="152"/>
      <c r="C386" s="153"/>
      <c r="D386" s="154"/>
      <c r="E386" s="155"/>
      <c r="F386" s="155"/>
      <c r="G386" s="155"/>
      <c r="H386" s="155"/>
      <c r="I386" s="155"/>
      <c r="J386" s="155"/>
      <c r="K386" s="155"/>
      <c r="L386" s="155"/>
      <c r="M386" s="155"/>
      <c r="N386" s="155"/>
      <c r="O386" s="155"/>
      <c r="P386" s="155"/>
      <c r="Q386" s="155"/>
      <c r="R386" s="155"/>
      <c r="S386" s="155"/>
      <c r="T386" s="155"/>
      <c r="U386" s="155"/>
      <c r="V386" s="155"/>
      <c r="W386" s="155"/>
      <c r="X386" s="155"/>
      <c r="Y386" s="155"/>
      <c r="Z386" s="155"/>
      <c r="AA386" s="155"/>
      <c r="AB386" s="155"/>
      <c r="AC386" s="155"/>
      <c r="AD386" s="155"/>
      <c r="AE386" s="155"/>
      <c r="AF386" s="155"/>
      <c r="AG386" s="155"/>
      <c r="AH386" s="155"/>
      <c r="AI386" s="155"/>
      <c r="AJ386" s="155"/>
      <c r="AK386" s="155"/>
      <c r="AL386" s="155"/>
      <c r="AM386" s="155"/>
      <c r="AN386" s="155"/>
      <c r="AO386" s="155"/>
      <c r="AP386" s="155"/>
      <c r="AQ386" s="155"/>
      <c r="AR386" s="155"/>
      <c r="AS386" s="155"/>
      <c r="AT386" s="155"/>
      <c r="AU386" s="155"/>
      <c r="AV386" s="155"/>
      <c r="AW386" s="155"/>
      <c r="AX386" s="155"/>
      <c r="AY386" s="155"/>
      <c r="AZ386" s="155"/>
      <c r="BA386" s="155"/>
      <c r="BB386" s="155"/>
      <c r="BC386" s="155"/>
      <c r="BD386" s="155"/>
      <c r="BE386" s="317"/>
    </row>
    <row r="387" spans="1:57" ht="17.25" customHeight="1" x14ac:dyDescent="0.2">
      <c r="A387" s="6"/>
      <c r="B387" s="152"/>
      <c r="C387" s="153"/>
      <c r="D387" s="156"/>
      <c r="E387" s="155"/>
      <c r="F387" s="155"/>
      <c r="G387" s="155"/>
      <c r="H387" s="155"/>
      <c r="I387" s="155"/>
      <c r="J387" s="155"/>
      <c r="K387" s="155"/>
      <c r="L387" s="155"/>
      <c r="M387" s="155"/>
      <c r="N387" s="155"/>
      <c r="O387" s="155"/>
      <c r="P387" s="155"/>
      <c r="Q387" s="155"/>
      <c r="R387" s="155"/>
      <c r="S387" s="155"/>
      <c r="T387" s="155"/>
      <c r="U387" s="155"/>
      <c r="V387" s="155"/>
      <c r="W387" s="155"/>
      <c r="X387" s="155"/>
      <c r="Y387" s="155"/>
      <c r="Z387" s="155"/>
      <c r="AA387" s="155"/>
      <c r="AB387" s="155"/>
      <c r="AC387" s="155"/>
      <c r="AD387" s="155"/>
      <c r="AE387" s="155"/>
      <c r="AF387" s="155"/>
      <c r="AG387" s="155"/>
      <c r="AH387" s="155"/>
      <c r="AI387" s="155"/>
      <c r="AJ387" s="155"/>
      <c r="AK387" s="155"/>
      <c r="AL387" s="155"/>
      <c r="AM387" s="155"/>
      <c r="AN387" s="155"/>
      <c r="AO387" s="155"/>
      <c r="AP387" s="155"/>
      <c r="AQ387" s="155"/>
      <c r="AR387" s="155"/>
      <c r="AS387" s="155"/>
      <c r="AT387" s="155"/>
      <c r="AU387" s="155"/>
      <c r="AV387" s="155"/>
      <c r="AW387" s="155"/>
      <c r="AX387" s="155"/>
      <c r="AY387" s="155"/>
      <c r="AZ387" s="155"/>
      <c r="BA387" s="155"/>
      <c r="BB387" s="155"/>
      <c r="BC387" s="155"/>
      <c r="BD387" s="155"/>
    </row>
    <row r="388" spans="1:57" ht="17.25" customHeight="1" x14ac:dyDescent="0.2">
      <c r="A388" s="6"/>
      <c r="B388" s="152"/>
      <c r="C388" s="153"/>
      <c r="D388" s="154"/>
      <c r="E388" s="155"/>
      <c r="F388" s="155"/>
      <c r="G388" s="155"/>
      <c r="H388" s="155"/>
      <c r="I388" s="155"/>
      <c r="J388" s="155"/>
      <c r="K388" s="155"/>
      <c r="L388" s="155"/>
      <c r="M388" s="155"/>
      <c r="N388" s="155"/>
      <c r="O388" s="155"/>
      <c r="P388" s="155"/>
      <c r="Q388" s="155"/>
      <c r="R388" s="155"/>
      <c r="S388" s="155"/>
      <c r="T388" s="155"/>
      <c r="U388" s="155"/>
      <c r="V388" s="155"/>
      <c r="W388" s="155"/>
      <c r="X388" s="155"/>
      <c r="Y388" s="155"/>
      <c r="Z388" s="155"/>
      <c r="AA388" s="155"/>
      <c r="AB388" s="155"/>
      <c r="AC388" s="155"/>
      <c r="AD388" s="155"/>
      <c r="AE388" s="155"/>
      <c r="AF388" s="155"/>
      <c r="AG388" s="155"/>
      <c r="AH388" s="155"/>
      <c r="AI388" s="155"/>
      <c r="AJ388" s="155"/>
      <c r="AK388" s="155"/>
      <c r="AL388" s="155"/>
      <c r="AM388" s="155"/>
      <c r="AN388" s="155"/>
      <c r="AO388" s="155"/>
      <c r="AP388" s="155"/>
      <c r="AQ388" s="155"/>
      <c r="AR388" s="155"/>
      <c r="AS388" s="155"/>
      <c r="AT388" s="155"/>
      <c r="AU388" s="155"/>
      <c r="AV388" s="155"/>
      <c r="AW388" s="155"/>
      <c r="AX388" s="155"/>
      <c r="AY388" s="155"/>
      <c r="AZ388" s="155"/>
      <c r="BA388" s="155"/>
      <c r="BB388" s="155"/>
      <c r="BC388" s="155"/>
      <c r="BD388" s="155"/>
      <c r="BE388" s="317"/>
    </row>
    <row r="389" spans="1:57" ht="17.25" customHeight="1" x14ac:dyDescent="0.2">
      <c r="A389" s="6"/>
      <c r="B389" s="152"/>
      <c r="C389" s="153"/>
      <c r="D389" s="156"/>
      <c r="E389" s="155"/>
      <c r="F389" s="155"/>
      <c r="G389" s="155"/>
      <c r="H389" s="155"/>
      <c r="I389" s="155"/>
      <c r="J389" s="155"/>
      <c r="K389" s="155"/>
      <c r="L389" s="155"/>
      <c r="M389" s="155"/>
      <c r="N389" s="155"/>
      <c r="O389" s="155"/>
      <c r="P389" s="155"/>
      <c r="Q389" s="155"/>
      <c r="R389" s="155"/>
      <c r="S389" s="155"/>
      <c r="T389" s="155"/>
      <c r="U389" s="155"/>
      <c r="V389" s="155"/>
      <c r="W389" s="155"/>
      <c r="X389" s="155"/>
      <c r="Y389" s="155"/>
      <c r="Z389" s="155"/>
      <c r="AA389" s="155"/>
      <c r="AB389" s="155"/>
      <c r="AC389" s="155"/>
      <c r="AD389" s="155"/>
      <c r="AE389" s="155"/>
      <c r="AF389" s="155"/>
      <c r="AG389" s="155"/>
      <c r="AH389" s="155"/>
      <c r="AI389" s="155"/>
      <c r="AJ389" s="155"/>
      <c r="AK389" s="155"/>
      <c r="AL389" s="155"/>
      <c r="AM389" s="155"/>
      <c r="AN389" s="155"/>
      <c r="AO389" s="155"/>
      <c r="AP389" s="155"/>
      <c r="AQ389" s="155"/>
      <c r="AR389" s="155"/>
      <c r="AS389" s="155"/>
      <c r="AT389" s="155"/>
      <c r="AU389" s="155"/>
      <c r="AV389" s="155"/>
      <c r="AW389" s="155"/>
      <c r="AX389" s="155"/>
      <c r="AY389" s="155"/>
      <c r="AZ389" s="155"/>
      <c r="BA389" s="155"/>
      <c r="BB389" s="155"/>
      <c r="BC389" s="155"/>
      <c r="BD389" s="155"/>
    </row>
    <row r="390" spans="1:57" ht="17.25" customHeight="1" x14ac:dyDescent="0.2">
      <c r="A390" s="6"/>
      <c r="B390" s="157"/>
      <c r="C390" s="158"/>
      <c r="D390" s="159"/>
      <c r="E390" s="160"/>
      <c r="F390" s="160"/>
      <c r="G390" s="160"/>
      <c r="H390" s="160"/>
      <c r="I390" s="160"/>
      <c r="J390" s="160"/>
      <c r="K390" s="160"/>
      <c r="L390" s="160"/>
      <c r="M390" s="160"/>
      <c r="N390" s="160"/>
      <c r="O390" s="160"/>
      <c r="P390" s="160"/>
      <c r="Q390" s="160"/>
      <c r="R390" s="160"/>
      <c r="S390" s="160"/>
      <c r="T390" s="160"/>
      <c r="U390" s="160"/>
      <c r="V390" s="160"/>
      <c r="W390" s="160"/>
      <c r="X390" s="160"/>
      <c r="Y390" s="160"/>
      <c r="Z390" s="160"/>
      <c r="AA390" s="160"/>
      <c r="AB390" s="160"/>
      <c r="AC390" s="160"/>
      <c r="AD390" s="160"/>
      <c r="AE390" s="160"/>
      <c r="AF390" s="160"/>
      <c r="AG390" s="160"/>
      <c r="AH390" s="160"/>
      <c r="AI390" s="160"/>
      <c r="AJ390" s="160"/>
      <c r="AK390" s="160"/>
      <c r="AL390" s="160"/>
      <c r="AM390" s="160"/>
      <c r="AN390" s="160"/>
      <c r="AO390" s="160"/>
      <c r="AP390" s="160"/>
      <c r="AQ390" s="160"/>
      <c r="AR390" s="160"/>
      <c r="AS390" s="160"/>
      <c r="AT390" s="160"/>
      <c r="AU390" s="160"/>
      <c r="AV390" s="160"/>
      <c r="AW390" s="160"/>
      <c r="AX390" s="160"/>
      <c r="AY390" s="160"/>
      <c r="AZ390" s="160"/>
      <c r="BA390" s="160"/>
      <c r="BB390" s="160"/>
      <c r="BC390" s="160"/>
      <c r="BD390" s="160"/>
      <c r="BE390" s="317"/>
    </row>
    <row r="391" spans="1:57" ht="17.25" customHeight="1" x14ac:dyDescent="0.2">
      <c r="A391" s="6"/>
      <c r="B391" s="144"/>
      <c r="C391" s="145"/>
      <c r="D391" s="145"/>
      <c r="E391" s="145"/>
      <c r="F391" s="145"/>
      <c r="G391" s="145"/>
      <c r="H391" s="146"/>
      <c r="I391" s="145"/>
      <c r="J391" s="145"/>
      <c r="K391" s="145"/>
      <c r="L391" s="145"/>
      <c r="M391" s="145"/>
      <c r="N391" s="145"/>
      <c r="O391" s="145"/>
      <c r="P391" s="145"/>
      <c r="Q391" s="145"/>
      <c r="R391" s="145"/>
      <c r="S391" s="145"/>
      <c r="T391" s="145"/>
      <c r="U391" s="145"/>
      <c r="V391" s="145"/>
      <c r="W391" s="145"/>
      <c r="X391" s="146"/>
      <c r="Y391" s="145"/>
      <c r="Z391" s="145"/>
      <c r="AA391" s="145"/>
      <c r="AB391" s="145"/>
      <c r="AC391" s="145"/>
      <c r="AD391" s="145"/>
      <c r="AE391" s="145"/>
      <c r="AF391" s="146"/>
      <c r="AG391" s="145"/>
      <c r="AH391" s="145"/>
      <c r="AI391" s="145"/>
      <c r="AJ391" s="145"/>
      <c r="AK391" s="145"/>
      <c r="AL391" s="145"/>
      <c r="AM391" s="145"/>
      <c r="AN391" s="146"/>
      <c r="AO391" s="145"/>
      <c r="AP391" s="145"/>
      <c r="AQ391" s="145"/>
      <c r="AR391" s="146"/>
      <c r="AS391" s="145"/>
      <c r="AT391" s="145"/>
      <c r="AU391" s="145"/>
      <c r="AV391" s="146"/>
      <c r="AW391" s="145"/>
      <c r="AX391" s="145"/>
      <c r="AY391" s="145"/>
      <c r="AZ391" s="146"/>
      <c r="BA391" s="145"/>
      <c r="BB391" s="145"/>
      <c r="BC391" s="145"/>
      <c r="BD391" s="146"/>
      <c r="BE391" s="317"/>
    </row>
    <row r="392" spans="1:57" ht="17.25" customHeight="1" x14ac:dyDescent="0.2">
      <c r="A392" s="6"/>
      <c r="B392" s="161"/>
      <c r="C392" s="162"/>
      <c r="D392" s="162"/>
      <c r="E392" s="332"/>
      <c r="F392" s="332"/>
      <c r="G392" s="332"/>
      <c r="H392" s="332"/>
      <c r="I392" s="332"/>
      <c r="J392" s="332"/>
      <c r="K392" s="332"/>
      <c r="L392" s="332"/>
      <c r="M392" s="332"/>
      <c r="N392" s="332"/>
      <c r="O392" s="332"/>
      <c r="P392" s="332"/>
      <c r="Q392" s="257"/>
      <c r="R392" s="258"/>
      <c r="S392" s="258"/>
      <c r="T392" s="259"/>
      <c r="U392" s="107"/>
      <c r="V392" s="107"/>
      <c r="W392" s="107"/>
      <c r="X392" s="107"/>
      <c r="Y392" s="257"/>
      <c r="Z392" s="258"/>
      <c r="AA392" s="258"/>
      <c r="AB392" s="259"/>
      <c r="AC392" s="107"/>
      <c r="AD392" s="107"/>
      <c r="AE392" s="107"/>
      <c r="AF392" s="107"/>
      <c r="AG392" s="257"/>
      <c r="AH392" s="258"/>
      <c r="AI392" s="258"/>
      <c r="AJ392" s="259"/>
      <c r="AK392" s="107"/>
      <c r="AL392" s="107"/>
      <c r="AM392" s="107"/>
      <c r="AN392" s="107"/>
      <c r="AO392" s="107"/>
      <c r="AP392" s="107"/>
      <c r="AQ392" s="107"/>
      <c r="AR392" s="107"/>
      <c r="AS392" s="107"/>
      <c r="AT392" s="107"/>
      <c r="AU392" s="107"/>
      <c r="AV392" s="107"/>
      <c r="AW392" s="107"/>
      <c r="AX392" s="107"/>
      <c r="AY392" s="107"/>
      <c r="AZ392" s="107"/>
      <c r="BA392" s="107"/>
      <c r="BB392" s="107"/>
      <c r="BC392" s="107"/>
      <c r="BD392" s="107"/>
    </row>
    <row r="393" spans="1:57" ht="17.25" customHeight="1" x14ac:dyDescent="0.2">
      <c r="A393" s="6"/>
      <c r="B393" s="163"/>
      <c r="C393" s="164"/>
      <c r="D393" s="165"/>
      <c r="E393" s="166"/>
      <c r="F393" s="166"/>
      <c r="G393" s="166"/>
      <c r="H393" s="166"/>
      <c r="I393" s="166"/>
      <c r="J393" s="166"/>
      <c r="K393" s="166"/>
      <c r="L393" s="166"/>
      <c r="M393" s="166"/>
      <c r="N393" s="166"/>
      <c r="O393" s="166"/>
      <c r="P393" s="166"/>
      <c r="Q393" s="166"/>
      <c r="R393" s="166"/>
      <c r="S393" s="166"/>
      <c r="T393" s="166"/>
      <c r="U393" s="166"/>
      <c r="V393" s="166"/>
      <c r="W393" s="166"/>
      <c r="X393" s="166"/>
      <c r="Y393" s="166"/>
      <c r="Z393" s="166"/>
      <c r="AA393" s="166"/>
      <c r="AB393" s="166"/>
      <c r="AC393" s="166"/>
      <c r="AD393" s="166"/>
      <c r="AE393" s="166"/>
      <c r="AF393" s="166"/>
      <c r="AG393" s="166"/>
      <c r="AH393" s="166"/>
      <c r="AI393" s="166"/>
      <c r="AJ393" s="166"/>
      <c r="AK393" s="166"/>
      <c r="AL393" s="166"/>
      <c r="AM393" s="166"/>
      <c r="AN393" s="166"/>
      <c r="AO393" s="166"/>
      <c r="AP393" s="166"/>
      <c r="AQ393" s="166"/>
      <c r="AR393" s="166"/>
      <c r="AS393" s="166"/>
      <c r="AT393" s="166"/>
      <c r="AU393" s="166"/>
      <c r="AV393" s="166"/>
      <c r="AW393" s="166"/>
      <c r="AX393" s="166"/>
      <c r="AY393" s="166"/>
      <c r="AZ393" s="166"/>
      <c r="BA393" s="166"/>
      <c r="BB393" s="166"/>
      <c r="BC393" s="166"/>
      <c r="BD393" s="166"/>
    </row>
    <row r="394" spans="1:57" ht="17.25" customHeight="1" x14ac:dyDescent="0.2">
      <c r="A394" s="6"/>
      <c r="B394" s="167"/>
      <c r="C394" s="168"/>
      <c r="D394" s="169"/>
      <c r="E394" s="170"/>
      <c r="F394" s="170"/>
      <c r="G394" s="170"/>
      <c r="H394" s="170"/>
      <c r="I394" s="170"/>
      <c r="J394" s="170"/>
      <c r="K394" s="170"/>
      <c r="L394" s="170"/>
      <c r="M394" s="170"/>
      <c r="N394" s="170"/>
      <c r="O394" s="170"/>
      <c r="P394" s="170"/>
      <c r="Q394" s="170"/>
      <c r="R394" s="170"/>
      <c r="S394" s="170"/>
      <c r="T394" s="170"/>
      <c r="U394" s="170"/>
      <c r="V394" s="170"/>
      <c r="W394" s="170"/>
      <c r="X394" s="170"/>
      <c r="Y394" s="170"/>
      <c r="Z394" s="170"/>
      <c r="AA394" s="170"/>
      <c r="AB394" s="170"/>
      <c r="AC394" s="170"/>
      <c r="AD394" s="170"/>
      <c r="AE394" s="170"/>
      <c r="AF394" s="170"/>
      <c r="AG394" s="170"/>
      <c r="AH394" s="170"/>
      <c r="AI394" s="170"/>
      <c r="AJ394" s="170"/>
      <c r="AK394" s="170"/>
      <c r="AL394" s="170"/>
      <c r="AM394" s="170"/>
      <c r="AN394" s="170"/>
      <c r="AO394" s="170"/>
      <c r="AP394" s="170"/>
      <c r="AQ394" s="170"/>
      <c r="AR394" s="170"/>
      <c r="AS394" s="170"/>
      <c r="AT394" s="170"/>
      <c r="AU394" s="170"/>
      <c r="AV394" s="170"/>
      <c r="AW394" s="170"/>
      <c r="AX394" s="170"/>
      <c r="AY394" s="170"/>
      <c r="AZ394" s="170"/>
      <c r="BA394" s="170"/>
      <c r="BB394" s="170"/>
      <c r="BC394" s="170"/>
      <c r="BD394" s="170"/>
    </row>
    <row r="395" spans="1:57" ht="17.25" customHeight="1" x14ac:dyDescent="0.2">
      <c r="A395" s="6"/>
      <c r="B395" s="167"/>
      <c r="C395" s="168"/>
      <c r="D395" s="169"/>
      <c r="E395" s="170"/>
      <c r="F395" s="170"/>
      <c r="G395" s="170"/>
      <c r="H395" s="170"/>
      <c r="I395" s="170"/>
      <c r="J395" s="170"/>
      <c r="K395" s="170"/>
      <c r="L395" s="170"/>
      <c r="M395" s="170"/>
      <c r="N395" s="170"/>
      <c r="O395" s="170"/>
      <c r="P395" s="170"/>
      <c r="Q395" s="170"/>
      <c r="R395" s="170"/>
      <c r="S395" s="170"/>
      <c r="T395" s="170"/>
      <c r="U395" s="170"/>
      <c r="V395" s="170"/>
      <c r="W395" s="170"/>
      <c r="X395" s="170"/>
      <c r="Y395" s="170"/>
      <c r="Z395" s="170"/>
      <c r="AA395" s="170"/>
      <c r="AB395" s="170"/>
      <c r="AC395" s="170"/>
      <c r="AD395" s="170"/>
      <c r="AE395" s="170"/>
      <c r="AF395" s="170"/>
      <c r="AG395" s="170"/>
      <c r="AH395" s="170"/>
      <c r="AI395" s="170"/>
      <c r="AJ395" s="170"/>
      <c r="AK395" s="170"/>
      <c r="AL395" s="170"/>
      <c r="AM395" s="170"/>
      <c r="AN395" s="170"/>
      <c r="AO395" s="170"/>
      <c r="AP395" s="170"/>
      <c r="AQ395" s="170"/>
      <c r="AR395" s="170"/>
      <c r="AS395" s="170"/>
      <c r="AT395" s="170"/>
      <c r="AU395" s="170"/>
      <c r="AV395" s="170"/>
      <c r="AW395" s="170"/>
      <c r="AX395" s="170"/>
      <c r="AY395" s="170"/>
      <c r="AZ395" s="170"/>
      <c r="BA395" s="170"/>
      <c r="BB395" s="170"/>
      <c r="BC395" s="170"/>
      <c r="BD395" s="170"/>
    </row>
    <row r="396" spans="1:57" ht="17.25" customHeight="1" x14ac:dyDescent="0.2">
      <c r="A396" s="6"/>
      <c r="B396" s="167"/>
      <c r="C396" s="168"/>
      <c r="D396" s="169"/>
      <c r="E396" s="170"/>
      <c r="F396" s="170"/>
      <c r="G396" s="170"/>
      <c r="H396" s="170"/>
      <c r="I396" s="170"/>
      <c r="J396" s="170"/>
      <c r="K396" s="170"/>
      <c r="L396" s="170"/>
      <c r="M396" s="170"/>
      <c r="N396" s="170"/>
      <c r="O396" s="170"/>
      <c r="P396" s="170"/>
      <c r="Q396" s="170"/>
      <c r="R396" s="170"/>
      <c r="S396" s="170"/>
      <c r="T396" s="170"/>
      <c r="U396" s="170"/>
      <c r="V396" s="170"/>
      <c r="W396" s="170"/>
      <c r="X396" s="170"/>
      <c r="Y396" s="170"/>
      <c r="Z396" s="170"/>
      <c r="AA396" s="170"/>
      <c r="AB396" s="170"/>
      <c r="AC396" s="170"/>
      <c r="AD396" s="170"/>
      <c r="AE396" s="170"/>
      <c r="AF396" s="170"/>
      <c r="AG396" s="170"/>
      <c r="AH396" s="170"/>
      <c r="AI396" s="170"/>
      <c r="AJ396" s="170"/>
      <c r="AK396" s="170"/>
      <c r="AL396" s="170"/>
      <c r="AM396" s="170"/>
      <c r="AN396" s="170"/>
      <c r="AO396" s="170"/>
      <c r="AP396" s="170"/>
      <c r="AQ396" s="170"/>
      <c r="AR396" s="170"/>
      <c r="AS396" s="170"/>
      <c r="AT396" s="170"/>
      <c r="AU396" s="170"/>
      <c r="AV396" s="170"/>
      <c r="AW396" s="170"/>
      <c r="AX396" s="170"/>
      <c r="AY396" s="170"/>
      <c r="AZ396" s="170"/>
      <c r="BA396" s="170"/>
      <c r="BB396" s="170"/>
      <c r="BC396" s="170"/>
      <c r="BD396" s="170"/>
    </row>
    <row r="397" spans="1:57" ht="17.25" customHeight="1" x14ac:dyDescent="0.2">
      <c r="A397" s="6"/>
      <c r="B397" s="167"/>
      <c r="C397" s="168"/>
      <c r="D397" s="171"/>
      <c r="E397" s="170"/>
      <c r="F397" s="170"/>
      <c r="G397" s="170"/>
      <c r="H397" s="170"/>
      <c r="I397" s="170"/>
      <c r="J397" s="170"/>
      <c r="K397" s="170"/>
      <c r="L397" s="170"/>
      <c r="M397" s="170"/>
      <c r="N397" s="170"/>
      <c r="O397" s="170"/>
      <c r="P397" s="170"/>
      <c r="Q397" s="170"/>
      <c r="R397" s="170"/>
      <c r="S397" s="170"/>
      <c r="T397" s="170"/>
      <c r="U397" s="170"/>
      <c r="V397" s="170"/>
      <c r="W397" s="170"/>
      <c r="X397" s="170"/>
      <c r="Y397" s="170"/>
      <c r="Z397" s="170"/>
      <c r="AA397" s="170"/>
      <c r="AB397" s="170"/>
      <c r="AC397" s="170"/>
      <c r="AD397" s="170"/>
      <c r="AE397" s="170"/>
      <c r="AF397" s="170"/>
      <c r="AG397" s="170"/>
      <c r="AH397" s="170"/>
      <c r="AI397" s="170"/>
      <c r="AJ397" s="170"/>
      <c r="AK397" s="170"/>
      <c r="AL397" s="170"/>
      <c r="AM397" s="170"/>
      <c r="AN397" s="170"/>
      <c r="AO397" s="170"/>
      <c r="AP397" s="170"/>
      <c r="AQ397" s="170"/>
      <c r="AR397" s="170"/>
      <c r="AS397" s="170"/>
      <c r="AT397" s="170"/>
      <c r="AU397" s="170"/>
      <c r="AV397" s="170"/>
      <c r="AW397" s="170"/>
      <c r="AX397" s="170"/>
      <c r="AY397" s="170"/>
      <c r="AZ397" s="170"/>
      <c r="BA397" s="170"/>
      <c r="BB397" s="170"/>
      <c r="BC397" s="170"/>
      <c r="BD397" s="170"/>
    </row>
    <row r="398" spans="1:57" ht="17.25" customHeight="1" x14ac:dyDescent="0.2">
      <c r="A398" s="6"/>
      <c r="B398" s="167"/>
      <c r="C398" s="168"/>
      <c r="D398" s="169"/>
      <c r="E398" s="170"/>
      <c r="F398" s="170"/>
      <c r="G398" s="170"/>
      <c r="H398" s="170"/>
      <c r="I398" s="170"/>
      <c r="J398" s="170"/>
      <c r="K398" s="170"/>
      <c r="L398" s="170"/>
      <c r="M398" s="170"/>
      <c r="N398" s="170"/>
      <c r="O398" s="170"/>
      <c r="P398" s="170"/>
      <c r="Q398" s="170"/>
      <c r="R398" s="170"/>
      <c r="S398" s="170"/>
      <c r="T398" s="170"/>
      <c r="U398" s="170"/>
      <c r="V398" s="170"/>
      <c r="W398" s="170"/>
      <c r="X398" s="170"/>
      <c r="Y398" s="170"/>
      <c r="Z398" s="170"/>
      <c r="AA398" s="170"/>
      <c r="AB398" s="170"/>
      <c r="AC398" s="170"/>
      <c r="AD398" s="170"/>
      <c r="AE398" s="170"/>
      <c r="AF398" s="170"/>
      <c r="AG398" s="170"/>
      <c r="AH398" s="170"/>
      <c r="AI398" s="170"/>
      <c r="AJ398" s="170"/>
      <c r="AK398" s="170"/>
      <c r="AL398" s="170"/>
      <c r="AM398" s="170"/>
      <c r="AN398" s="170"/>
      <c r="AO398" s="170"/>
      <c r="AP398" s="170"/>
      <c r="AQ398" s="170"/>
      <c r="AR398" s="170"/>
      <c r="AS398" s="170"/>
      <c r="AT398" s="170"/>
      <c r="AU398" s="170"/>
      <c r="AV398" s="170"/>
      <c r="AW398" s="170"/>
      <c r="AX398" s="170"/>
      <c r="AY398" s="170"/>
      <c r="AZ398" s="170"/>
      <c r="BA398" s="170"/>
      <c r="BB398" s="170"/>
      <c r="BC398" s="170"/>
      <c r="BD398" s="170"/>
    </row>
    <row r="399" spans="1:57" ht="17.25" customHeight="1" x14ac:dyDescent="0.2">
      <c r="A399" s="6"/>
      <c r="B399" s="167"/>
      <c r="C399" s="168"/>
      <c r="D399" s="171"/>
      <c r="E399" s="170"/>
      <c r="F399" s="170"/>
      <c r="G399" s="170"/>
      <c r="H399" s="170"/>
      <c r="I399" s="170"/>
      <c r="J399" s="170"/>
      <c r="K399" s="170"/>
      <c r="L399" s="170"/>
      <c r="M399" s="170"/>
      <c r="N399" s="170"/>
      <c r="O399" s="170"/>
      <c r="P399" s="170"/>
      <c r="Q399" s="170"/>
      <c r="R399" s="170"/>
      <c r="S399" s="170"/>
      <c r="T399" s="170"/>
      <c r="U399" s="170"/>
      <c r="V399" s="170"/>
      <c r="W399" s="170"/>
      <c r="X399" s="170"/>
      <c r="Y399" s="170"/>
      <c r="Z399" s="170"/>
      <c r="AA399" s="170"/>
      <c r="AB399" s="170"/>
      <c r="AC399" s="170"/>
      <c r="AD399" s="170"/>
      <c r="AE399" s="170"/>
      <c r="AF399" s="170"/>
      <c r="AG399" s="170"/>
      <c r="AH399" s="170"/>
      <c r="AI399" s="170"/>
      <c r="AJ399" s="170"/>
      <c r="AK399" s="170"/>
      <c r="AL399" s="170"/>
      <c r="AM399" s="170"/>
      <c r="AN399" s="170"/>
      <c r="AO399" s="170"/>
      <c r="AP399" s="170"/>
      <c r="AQ399" s="170"/>
      <c r="AR399" s="170"/>
      <c r="AS399" s="170"/>
      <c r="AT399" s="170"/>
      <c r="AU399" s="170"/>
      <c r="AV399" s="170"/>
      <c r="AW399" s="170"/>
      <c r="AX399" s="170"/>
      <c r="AY399" s="170"/>
      <c r="AZ399" s="170"/>
      <c r="BA399" s="170"/>
      <c r="BB399" s="170"/>
      <c r="BC399" s="170"/>
      <c r="BD399" s="170"/>
    </row>
    <row r="400" spans="1:57" ht="17.25" customHeight="1" x14ac:dyDescent="0.2">
      <c r="A400" s="6"/>
      <c r="B400" s="172"/>
      <c r="C400" s="173"/>
      <c r="D400" s="174"/>
      <c r="E400" s="175"/>
      <c r="F400" s="175"/>
      <c r="G400" s="175"/>
      <c r="H400" s="175"/>
      <c r="I400" s="175"/>
      <c r="J400" s="175"/>
      <c r="K400" s="175"/>
      <c r="L400" s="175"/>
      <c r="M400" s="175"/>
      <c r="N400" s="175"/>
      <c r="O400" s="175"/>
      <c r="P400" s="175"/>
      <c r="Q400" s="175"/>
      <c r="R400" s="175"/>
      <c r="S400" s="175"/>
      <c r="T400" s="175"/>
      <c r="U400" s="175"/>
      <c r="V400" s="175"/>
      <c r="W400" s="175"/>
      <c r="X400" s="175"/>
      <c r="Y400" s="175"/>
      <c r="Z400" s="175"/>
      <c r="AA400" s="175"/>
      <c r="AB400" s="175"/>
      <c r="AC400" s="175"/>
      <c r="AD400" s="175"/>
      <c r="AE400" s="175"/>
      <c r="AF400" s="175"/>
      <c r="AG400" s="175"/>
      <c r="AH400" s="175"/>
      <c r="AI400" s="175"/>
      <c r="AJ400" s="175"/>
      <c r="AK400" s="175"/>
      <c r="AL400" s="175"/>
      <c r="AM400" s="175"/>
      <c r="AN400" s="175"/>
      <c r="AO400" s="175"/>
      <c r="AP400" s="175"/>
      <c r="AQ400" s="175"/>
      <c r="AR400" s="175"/>
      <c r="AS400" s="175"/>
      <c r="AT400" s="175"/>
      <c r="AU400" s="175"/>
      <c r="AV400" s="175"/>
      <c r="AW400" s="175"/>
      <c r="AX400" s="175"/>
      <c r="AY400" s="175"/>
      <c r="AZ400" s="175"/>
      <c r="BA400" s="175"/>
      <c r="BB400" s="175"/>
      <c r="BC400" s="175"/>
      <c r="BD400" s="175"/>
    </row>
    <row r="401" spans="1:56" ht="17.25" customHeight="1" x14ac:dyDescent="0.2">
      <c r="A401" s="6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  <c r="AZ401" s="4"/>
      <c r="BA401" s="4"/>
      <c r="BB401" s="4"/>
      <c r="BC401" s="4"/>
      <c r="BD401" s="4"/>
    </row>
    <row r="402" spans="1:56" ht="17.25" customHeight="1" x14ac:dyDescent="0.2">
      <c r="A402" s="6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  <c r="AZ402" s="4"/>
      <c r="BA402" s="4"/>
      <c r="BB402" s="4"/>
      <c r="BC402" s="4"/>
      <c r="BD402" s="4"/>
    </row>
    <row r="403" spans="1:56" ht="17.25" customHeight="1" x14ac:dyDescent="0.2">
      <c r="A403" s="6"/>
      <c r="B403" s="4"/>
      <c r="C403" s="4"/>
      <c r="D403" s="176"/>
      <c r="E403" s="177"/>
      <c r="F403" s="177"/>
      <c r="G403" s="177"/>
      <c r="H403" s="177"/>
      <c r="I403" s="177"/>
      <c r="J403" s="177"/>
      <c r="K403" s="177"/>
      <c r="L403" s="177"/>
      <c r="M403" s="177"/>
      <c r="N403" s="177"/>
      <c r="O403" s="177"/>
      <c r="P403" s="177"/>
      <c r="Q403" s="177"/>
      <c r="R403" s="177"/>
      <c r="S403" s="177"/>
      <c r="T403" s="177"/>
      <c r="U403" s="177"/>
      <c r="V403" s="177"/>
      <c r="W403" s="177"/>
      <c r="X403" s="177"/>
      <c r="Y403" s="177"/>
      <c r="Z403" s="177"/>
      <c r="AA403" s="177"/>
      <c r="AB403" s="177"/>
      <c r="AC403" s="177"/>
      <c r="AD403" s="177"/>
      <c r="AE403" s="177"/>
      <c r="AF403" s="177"/>
      <c r="AG403" s="177"/>
      <c r="AH403" s="177"/>
      <c r="AI403" s="177"/>
      <c r="AJ403" s="177"/>
      <c r="AK403" s="177"/>
      <c r="AL403" s="177"/>
      <c r="AM403" s="177"/>
      <c r="AN403" s="177"/>
      <c r="AO403" s="177"/>
      <c r="AP403" s="177"/>
      <c r="AQ403" s="177"/>
      <c r="AR403" s="177"/>
      <c r="AS403" s="177"/>
      <c r="AT403" s="177"/>
      <c r="AU403" s="177"/>
      <c r="AV403" s="177"/>
      <c r="AW403" s="177"/>
      <c r="AX403" s="177"/>
      <c r="AY403" s="177"/>
      <c r="AZ403" s="177"/>
      <c r="BA403" s="177"/>
      <c r="BB403" s="177"/>
      <c r="BC403" s="177"/>
      <c r="BD403" s="177"/>
    </row>
    <row r="404" spans="1:56" ht="17.25" customHeight="1" x14ac:dyDescent="0.2">
      <c r="A404" s="6"/>
      <c r="B404" s="4"/>
      <c r="C404" s="4"/>
      <c r="D404" s="4"/>
      <c r="E404" s="178"/>
      <c r="F404" s="178"/>
      <c r="G404" s="178"/>
      <c r="H404" s="178"/>
      <c r="I404" s="178"/>
      <c r="J404" s="178"/>
      <c r="K404" s="178"/>
      <c r="L404" s="178"/>
      <c r="M404" s="178"/>
      <c r="N404" s="178"/>
      <c r="O404" s="178"/>
      <c r="P404" s="178"/>
      <c r="Q404" s="178"/>
      <c r="R404" s="178"/>
      <c r="S404" s="178"/>
      <c r="T404" s="178"/>
      <c r="U404" s="178"/>
      <c r="V404" s="178"/>
      <c r="W404" s="178"/>
      <c r="X404" s="178"/>
      <c r="Y404" s="178"/>
      <c r="Z404" s="178"/>
      <c r="AA404" s="178"/>
      <c r="AB404" s="178"/>
      <c r="AC404" s="178"/>
      <c r="AD404" s="178"/>
      <c r="AE404" s="178"/>
      <c r="AF404" s="178"/>
      <c r="AG404" s="178"/>
      <c r="AH404" s="178"/>
      <c r="AI404" s="178"/>
      <c r="AJ404" s="178"/>
      <c r="AK404" s="178"/>
      <c r="AL404" s="178"/>
      <c r="AM404" s="178"/>
      <c r="AN404" s="178"/>
      <c r="AO404" s="178"/>
      <c r="AP404" s="178"/>
      <c r="AQ404" s="178"/>
      <c r="AR404" s="178"/>
      <c r="AS404" s="178"/>
      <c r="AT404" s="178"/>
      <c r="AU404" s="178"/>
      <c r="AV404" s="178"/>
      <c r="AW404" s="178"/>
      <c r="AX404" s="178"/>
      <c r="AY404" s="178"/>
      <c r="AZ404" s="178"/>
      <c r="BA404" s="178"/>
      <c r="BB404" s="178"/>
      <c r="BC404" s="178"/>
      <c r="BD404" s="178"/>
    </row>
    <row r="405" spans="1:56" ht="17.25" customHeight="1" x14ac:dyDescent="0.2">
      <c r="A405" s="6"/>
      <c r="B405" s="4"/>
      <c r="C405" s="4"/>
      <c r="D405" s="179"/>
      <c r="E405" s="135"/>
      <c r="F405" s="135"/>
      <c r="G405" s="135"/>
      <c r="H405" s="135"/>
      <c r="I405" s="135"/>
      <c r="J405" s="135"/>
      <c r="K405" s="135"/>
      <c r="L405" s="135"/>
      <c r="M405" s="135"/>
      <c r="N405" s="135"/>
      <c r="O405" s="135"/>
      <c r="P405" s="135"/>
      <c r="Q405" s="135"/>
      <c r="R405" s="135"/>
      <c r="S405" s="135"/>
      <c r="T405" s="135"/>
      <c r="U405" s="135"/>
      <c r="V405" s="135"/>
      <c r="W405" s="135"/>
      <c r="X405" s="135"/>
      <c r="Y405" s="135"/>
      <c r="Z405" s="135"/>
      <c r="AA405" s="135"/>
      <c r="AB405" s="135"/>
      <c r="AC405" s="135"/>
      <c r="AD405" s="135"/>
      <c r="AE405" s="135"/>
      <c r="AF405" s="135"/>
      <c r="AG405" s="135"/>
      <c r="AH405" s="135"/>
      <c r="AI405" s="135"/>
      <c r="AJ405" s="135"/>
      <c r="AK405" s="135"/>
      <c r="AL405" s="135"/>
      <c r="AM405" s="135"/>
      <c r="AN405" s="135"/>
      <c r="AO405" s="135"/>
      <c r="AP405" s="135"/>
      <c r="AQ405" s="135"/>
      <c r="AR405" s="135"/>
      <c r="AS405" s="135"/>
      <c r="AT405" s="135"/>
      <c r="AU405" s="135"/>
      <c r="AV405" s="135"/>
      <c r="AW405" s="135"/>
      <c r="AX405" s="135"/>
      <c r="AY405" s="135"/>
      <c r="AZ405" s="135"/>
      <c r="BA405" s="135"/>
      <c r="BB405" s="135"/>
      <c r="BC405" s="135"/>
      <c r="BD405" s="135"/>
    </row>
    <row r="406" spans="1:56" ht="17.25" customHeight="1" x14ac:dyDescent="0.2">
      <c r="A406" s="6"/>
      <c r="B406" s="4"/>
      <c r="C406" s="4"/>
      <c r="D406" s="180"/>
      <c r="E406" s="41"/>
      <c r="F406" s="41"/>
      <c r="G406" s="41"/>
      <c r="H406" s="41"/>
      <c r="I406" s="41"/>
      <c r="J406" s="41"/>
      <c r="K406" s="41"/>
      <c r="L406" s="41"/>
      <c r="M406" s="41"/>
      <c r="N406" s="41"/>
      <c r="O406" s="41"/>
      <c r="P406" s="41"/>
      <c r="Q406" s="41"/>
      <c r="R406" s="41"/>
      <c r="S406" s="41"/>
      <c r="T406" s="41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F406" s="41"/>
      <c r="AG406" s="41"/>
      <c r="AH406" s="41"/>
      <c r="AI406" s="41"/>
      <c r="AJ406" s="41"/>
      <c r="AK406" s="41"/>
      <c r="AL406" s="41"/>
      <c r="AM406" s="41"/>
      <c r="AN406" s="41"/>
      <c r="AO406" s="41"/>
      <c r="AP406" s="41"/>
      <c r="AQ406" s="41"/>
      <c r="AR406" s="41"/>
      <c r="AS406" s="41"/>
      <c r="AT406" s="41"/>
      <c r="AU406" s="41"/>
      <c r="AV406" s="41"/>
      <c r="AW406" s="41"/>
      <c r="AX406" s="41"/>
      <c r="AY406" s="41"/>
      <c r="AZ406" s="41"/>
      <c r="BA406" s="41"/>
      <c r="BB406" s="41"/>
      <c r="BC406" s="41"/>
      <c r="BD406" s="41"/>
    </row>
    <row r="407" spans="1:56" ht="17.25" customHeight="1" x14ac:dyDescent="0.2">
      <c r="A407" s="6"/>
      <c r="B407" s="7"/>
      <c r="C407" s="7"/>
      <c r="D407" s="181"/>
      <c r="E407" s="122"/>
      <c r="F407" s="122"/>
      <c r="G407" s="122"/>
      <c r="H407" s="122"/>
      <c r="I407" s="122"/>
      <c r="J407" s="122"/>
      <c r="K407" s="122"/>
      <c r="L407" s="122"/>
      <c r="M407" s="122"/>
      <c r="N407" s="122"/>
      <c r="O407" s="122"/>
      <c r="P407" s="122"/>
      <c r="Q407" s="122"/>
      <c r="R407" s="122"/>
      <c r="S407" s="122"/>
      <c r="T407" s="122"/>
      <c r="U407" s="122"/>
      <c r="V407" s="122"/>
      <c r="W407" s="122"/>
      <c r="X407" s="122"/>
      <c r="Y407" s="122"/>
      <c r="Z407" s="122"/>
      <c r="AA407" s="122"/>
      <c r="AB407" s="122"/>
      <c r="AC407" s="122"/>
      <c r="AD407" s="122"/>
      <c r="AE407" s="122"/>
      <c r="AF407" s="122"/>
      <c r="AG407" s="122"/>
      <c r="AH407" s="122"/>
      <c r="AI407" s="122"/>
      <c r="AJ407" s="122"/>
      <c r="AK407" s="122"/>
      <c r="AL407" s="122"/>
      <c r="AM407" s="122"/>
      <c r="AN407" s="122"/>
      <c r="AO407" s="122"/>
      <c r="AP407" s="122"/>
      <c r="AQ407" s="122"/>
      <c r="AR407" s="122"/>
      <c r="AS407" s="122"/>
      <c r="AT407" s="122"/>
      <c r="AU407" s="122"/>
      <c r="AV407" s="122"/>
      <c r="AW407" s="122"/>
      <c r="AX407" s="122"/>
      <c r="AY407" s="122"/>
      <c r="AZ407" s="122"/>
      <c r="BA407" s="122"/>
      <c r="BB407" s="122"/>
      <c r="BC407" s="122"/>
      <c r="BD407" s="122"/>
    </row>
    <row r="408" spans="1:56" ht="17.25" customHeight="1" x14ac:dyDescent="0.2">
      <c r="A408" s="6"/>
      <c r="B408" s="7"/>
      <c r="C408" s="7"/>
      <c r="D408" s="176"/>
      <c r="E408" s="107"/>
      <c r="F408" s="107"/>
      <c r="G408" s="107"/>
      <c r="H408" s="107"/>
      <c r="I408" s="107"/>
      <c r="J408" s="107"/>
      <c r="K408" s="107"/>
      <c r="L408" s="107"/>
      <c r="M408" s="107"/>
      <c r="N408" s="107"/>
      <c r="O408" s="107"/>
      <c r="P408" s="107"/>
      <c r="Q408" s="107"/>
      <c r="R408" s="107"/>
      <c r="S408" s="107"/>
      <c r="T408" s="107"/>
      <c r="U408" s="107"/>
      <c r="V408" s="107"/>
      <c r="W408" s="107"/>
      <c r="X408" s="107"/>
      <c r="Y408" s="107"/>
      <c r="Z408" s="107"/>
      <c r="AA408" s="107"/>
      <c r="AB408" s="107"/>
      <c r="AC408" s="107"/>
      <c r="AD408" s="107"/>
      <c r="AE408" s="107"/>
      <c r="AF408" s="107"/>
      <c r="AG408" s="107"/>
      <c r="AH408" s="107"/>
      <c r="AI408" s="107"/>
      <c r="AJ408" s="107"/>
      <c r="AK408" s="107"/>
      <c r="AL408" s="107"/>
      <c r="AM408" s="107"/>
      <c r="AN408" s="107"/>
      <c r="AO408" s="107"/>
      <c r="AP408" s="107"/>
      <c r="AQ408" s="107"/>
      <c r="AR408" s="107"/>
      <c r="AS408" s="107"/>
      <c r="AT408" s="107"/>
      <c r="AU408" s="107"/>
      <c r="AV408" s="107"/>
      <c r="AW408" s="107"/>
      <c r="AX408" s="107"/>
      <c r="AY408" s="107"/>
      <c r="AZ408" s="107"/>
      <c r="BA408" s="107"/>
      <c r="BB408" s="107"/>
      <c r="BC408" s="107"/>
      <c r="BD408" s="107"/>
    </row>
    <row r="409" spans="1:56" ht="17.25" customHeight="1" x14ac:dyDescent="0.2">
      <c r="A409" s="6"/>
      <c r="B409" s="7"/>
      <c r="C409" s="7"/>
      <c r="D409" s="182"/>
      <c r="E409" s="102"/>
      <c r="F409" s="102"/>
      <c r="G409" s="102"/>
      <c r="H409" s="102"/>
      <c r="I409" s="102"/>
      <c r="J409" s="102"/>
      <c r="K409" s="102"/>
      <c r="L409" s="102"/>
      <c r="M409" s="102"/>
      <c r="N409" s="102"/>
      <c r="O409" s="102"/>
      <c r="P409" s="102"/>
      <c r="Q409" s="102"/>
      <c r="R409" s="102"/>
      <c r="S409" s="102"/>
      <c r="T409" s="102"/>
      <c r="U409" s="102"/>
      <c r="V409" s="102"/>
      <c r="W409" s="102"/>
      <c r="X409" s="102"/>
      <c r="Y409" s="102"/>
      <c r="Z409" s="102"/>
      <c r="AA409" s="102"/>
      <c r="AB409" s="102"/>
      <c r="AC409" s="102"/>
      <c r="AD409" s="102"/>
      <c r="AE409" s="102"/>
      <c r="AF409" s="102"/>
      <c r="AG409" s="102"/>
      <c r="AH409" s="102"/>
      <c r="AI409" s="102"/>
      <c r="AJ409" s="102"/>
      <c r="AK409" s="102"/>
      <c r="AL409" s="102"/>
      <c r="AM409" s="102"/>
      <c r="AN409" s="102"/>
      <c r="AO409" s="102"/>
      <c r="AP409" s="102"/>
      <c r="AQ409" s="102"/>
      <c r="AR409" s="102"/>
      <c r="AS409" s="102"/>
      <c r="AT409" s="102"/>
      <c r="AU409" s="102"/>
      <c r="AV409" s="102"/>
      <c r="AW409" s="102"/>
      <c r="AX409" s="102"/>
      <c r="AY409" s="102"/>
      <c r="AZ409" s="102"/>
      <c r="BA409" s="102"/>
      <c r="BB409" s="102"/>
      <c r="BC409" s="102"/>
      <c r="BD409" s="102"/>
    </row>
    <row r="410" spans="1:56" ht="17.25" customHeight="1" x14ac:dyDescent="0.2">
      <c r="A410" s="6"/>
      <c r="B410" s="145"/>
      <c r="C410" s="145"/>
      <c r="D410" s="154"/>
      <c r="E410" s="155"/>
      <c r="F410" s="155"/>
      <c r="G410" s="155"/>
      <c r="H410" s="155"/>
      <c r="I410" s="155"/>
      <c r="J410" s="155"/>
      <c r="K410" s="155"/>
      <c r="L410" s="155"/>
      <c r="M410" s="155"/>
      <c r="N410" s="155"/>
      <c r="O410" s="155"/>
      <c r="P410" s="155"/>
      <c r="Q410" s="155"/>
      <c r="R410" s="155"/>
      <c r="S410" s="155"/>
      <c r="T410" s="155"/>
      <c r="U410" s="155"/>
      <c r="V410" s="155"/>
      <c r="W410" s="155"/>
      <c r="X410" s="155"/>
      <c r="Y410" s="155"/>
      <c r="Z410" s="155"/>
      <c r="AA410" s="155"/>
      <c r="AB410" s="155"/>
      <c r="AC410" s="155"/>
      <c r="AD410" s="155"/>
      <c r="AE410" s="155"/>
      <c r="AF410" s="155"/>
      <c r="AG410" s="155"/>
      <c r="AH410" s="155"/>
      <c r="AI410" s="155"/>
      <c r="AJ410" s="155"/>
      <c r="AK410" s="155"/>
      <c r="AL410" s="155"/>
      <c r="AM410" s="155"/>
      <c r="AN410" s="155"/>
      <c r="AO410" s="155"/>
      <c r="AP410" s="155"/>
      <c r="AQ410" s="155"/>
      <c r="AR410" s="155"/>
      <c r="AS410" s="155"/>
      <c r="AT410" s="155"/>
      <c r="AU410" s="155"/>
      <c r="AV410" s="155"/>
      <c r="AW410" s="155"/>
      <c r="AX410" s="155"/>
      <c r="AY410" s="155"/>
      <c r="AZ410" s="155"/>
      <c r="BA410" s="155"/>
      <c r="BB410" s="155"/>
      <c r="BC410" s="155"/>
      <c r="BD410" s="155"/>
    </row>
    <row r="411" spans="1:56" ht="17.25" customHeight="1" x14ac:dyDescent="0.2">
      <c r="A411" s="22"/>
      <c r="B411" s="145"/>
      <c r="C411" s="145"/>
      <c r="D411" s="156"/>
      <c r="E411" s="155"/>
      <c r="F411" s="155"/>
      <c r="G411" s="155"/>
      <c r="H411" s="155"/>
      <c r="I411" s="155"/>
      <c r="J411" s="155"/>
      <c r="K411" s="155"/>
      <c r="L411" s="155"/>
      <c r="M411" s="155"/>
      <c r="N411" s="155"/>
      <c r="O411" s="155"/>
      <c r="P411" s="155"/>
      <c r="Q411" s="155"/>
      <c r="R411" s="155"/>
      <c r="S411" s="155"/>
      <c r="T411" s="155"/>
      <c r="U411" s="155"/>
      <c r="V411" s="155"/>
      <c r="W411" s="155"/>
      <c r="X411" s="155"/>
      <c r="Y411" s="155"/>
      <c r="Z411" s="155"/>
      <c r="AA411" s="155"/>
      <c r="AB411" s="155"/>
      <c r="AC411" s="155"/>
      <c r="AD411" s="155"/>
      <c r="AE411" s="155"/>
      <c r="AF411" s="155"/>
      <c r="AG411" s="155"/>
      <c r="AH411" s="155"/>
      <c r="AI411" s="155"/>
      <c r="AJ411" s="155"/>
      <c r="AK411" s="155"/>
      <c r="AL411" s="155"/>
      <c r="AM411" s="155"/>
      <c r="AN411" s="155"/>
      <c r="AO411" s="155"/>
      <c r="AP411" s="155"/>
      <c r="AQ411" s="155"/>
      <c r="AR411" s="155"/>
      <c r="AS411" s="155"/>
      <c r="AT411" s="155"/>
      <c r="AU411" s="155"/>
      <c r="AV411" s="155"/>
      <c r="AW411" s="155"/>
      <c r="AX411" s="155"/>
      <c r="AY411" s="155"/>
      <c r="AZ411" s="155"/>
      <c r="BA411" s="155"/>
      <c r="BB411" s="155"/>
      <c r="BC411" s="155"/>
      <c r="BD411" s="155"/>
    </row>
    <row r="412" spans="1:56" ht="17.25" customHeight="1" x14ac:dyDescent="0.2">
      <c r="A412" s="22"/>
      <c r="B412" s="145"/>
      <c r="C412" s="145"/>
      <c r="D412" s="156"/>
      <c r="E412" s="155"/>
      <c r="F412" s="155"/>
      <c r="G412" s="155"/>
      <c r="H412" s="155"/>
      <c r="I412" s="155"/>
      <c r="J412" s="155"/>
      <c r="K412" s="155"/>
      <c r="L412" s="155"/>
      <c r="M412" s="155"/>
      <c r="N412" s="155"/>
      <c r="O412" s="155"/>
      <c r="P412" s="155"/>
      <c r="Q412" s="155"/>
      <c r="R412" s="155"/>
      <c r="S412" s="155"/>
      <c r="T412" s="155"/>
      <c r="U412" s="155"/>
      <c r="V412" s="155"/>
      <c r="W412" s="155"/>
      <c r="X412" s="155"/>
      <c r="Y412" s="155"/>
      <c r="Z412" s="155"/>
      <c r="AA412" s="155"/>
      <c r="AB412" s="155"/>
      <c r="AC412" s="155"/>
      <c r="AD412" s="155"/>
      <c r="AE412" s="155"/>
      <c r="AF412" s="155"/>
      <c r="AG412" s="155"/>
      <c r="AH412" s="155"/>
      <c r="AI412" s="155"/>
      <c r="AJ412" s="155"/>
      <c r="AK412" s="155"/>
      <c r="AL412" s="155"/>
      <c r="AM412" s="155"/>
      <c r="AN412" s="155"/>
      <c r="AO412" s="155"/>
      <c r="AP412" s="155"/>
      <c r="AQ412" s="155"/>
      <c r="AR412" s="155"/>
      <c r="AS412" s="155"/>
      <c r="AT412" s="155"/>
      <c r="AU412" s="155"/>
      <c r="AV412" s="155"/>
      <c r="AW412" s="155"/>
      <c r="AX412" s="155"/>
      <c r="AY412" s="155"/>
      <c r="AZ412" s="155"/>
      <c r="BA412" s="155"/>
      <c r="BB412" s="155"/>
      <c r="BC412" s="155"/>
      <c r="BD412" s="155"/>
    </row>
    <row r="413" spans="1:56" ht="17.25" customHeight="1" x14ac:dyDescent="0.2">
      <c r="A413" s="6"/>
      <c r="B413" s="7"/>
      <c r="C413" s="7"/>
      <c r="D413" s="183"/>
      <c r="E413" s="41"/>
      <c r="F413" s="41"/>
      <c r="G413" s="41"/>
      <c r="H413" s="41"/>
      <c r="I413" s="41"/>
      <c r="J413" s="41"/>
      <c r="K413" s="41"/>
      <c r="L413" s="41"/>
      <c r="M413" s="41"/>
      <c r="N413" s="41"/>
      <c r="O413" s="41"/>
      <c r="P413" s="41"/>
      <c r="Q413" s="41"/>
      <c r="R413" s="41"/>
      <c r="S413" s="41"/>
      <c r="T413" s="41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F413" s="41"/>
      <c r="AG413" s="41"/>
      <c r="AH413" s="41"/>
      <c r="AI413" s="41"/>
      <c r="AJ413" s="41"/>
      <c r="AK413" s="41"/>
      <c r="AL413" s="41"/>
      <c r="AM413" s="41"/>
      <c r="AN413" s="41"/>
      <c r="AO413" s="41"/>
      <c r="AP413" s="41"/>
      <c r="AQ413" s="41"/>
      <c r="AR413" s="41"/>
      <c r="AS413" s="41"/>
      <c r="AT413" s="41"/>
      <c r="AU413" s="41"/>
      <c r="AV413" s="41"/>
      <c r="AW413" s="41"/>
      <c r="AX413" s="41"/>
      <c r="AY413" s="41"/>
      <c r="AZ413" s="41"/>
      <c r="BA413" s="41"/>
      <c r="BB413" s="41"/>
      <c r="BC413" s="41"/>
      <c r="BD413" s="41"/>
    </row>
    <row r="414" spans="1:56" ht="17.25" customHeight="1" x14ac:dyDescent="0.2">
      <c r="A414" s="22"/>
      <c r="B414" s="145"/>
      <c r="C414" s="327"/>
      <c r="D414" s="154"/>
      <c r="E414" s="155"/>
      <c r="F414" s="155"/>
      <c r="G414" s="155"/>
      <c r="H414" s="155"/>
      <c r="I414" s="155"/>
      <c r="J414" s="155"/>
      <c r="K414" s="155"/>
      <c r="L414" s="155"/>
      <c r="M414" s="155"/>
      <c r="N414" s="155"/>
      <c r="O414" s="155"/>
      <c r="P414" s="155"/>
      <c r="Q414" s="155"/>
      <c r="R414" s="155"/>
      <c r="S414" s="155"/>
      <c r="T414" s="155"/>
      <c r="U414" s="155"/>
      <c r="V414" s="155"/>
      <c r="W414" s="155"/>
      <c r="X414" s="155"/>
      <c r="Y414" s="155"/>
      <c r="Z414" s="155"/>
      <c r="AA414" s="155"/>
      <c r="AB414" s="155"/>
      <c r="AC414" s="155"/>
      <c r="AD414" s="155"/>
      <c r="AE414" s="155"/>
      <c r="AF414" s="155"/>
      <c r="AG414" s="155"/>
      <c r="AH414" s="155"/>
      <c r="AI414" s="155"/>
      <c r="AJ414" s="155"/>
      <c r="AK414" s="155"/>
      <c r="AL414" s="155"/>
      <c r="AM414" s="155"/>
      <c r="AN414" s="155"/>
      <c r="AO414" s="155"/>
      <c r="AP414" s="155"/>
      <c r="AQ414" s="155"/>
      <c r="AR414" s="155"/>
      <c r="AS414" s="155"/>
      <c r="AT414" s="155"/>
      <c r="AU414" s="155"/>
      <c r="AV414" s="155"/>
      <c r="AW414" s="155"/>
      <c r="AX414" s="155"/>
      <c r="AY414" s="155"/>
      <c r="AZ414" s="155"/>
      <c r="BA414" s="155"/>
      <c r="BB414" s="155"/>
      <c r="BC414" s="155"/>
      <c r="BD414" s="155"/>
    </row>
    <row r="415" spans="1:56" ht="17.25" customHeight="1" x14ac:dyDescent="0.2">
      <c r="A415" s="6"/>
      <c r="B415" s="7"/>
      <c r="C415" s="327"/>
      <c r="D415" s="184"/>
      <c r="E415" s="41"/>
      <c r="F415" s="41"/>
      <c r="G415" s="41"/>
      <c r="H415" s="185"/>
      <c r="I415" s="41"/>
      <c r="J415" s="41"/>
      <c r="K415" s="41"/>
      <c r="L415" s="185"/>
      <c r="M415" s="41"/>
      <c r="N415" s="41"/>
      <c r="O415" s="41"/>
      <c r="P415" s="185"/>
      <c r="Q415" s="41"/>
      <c r="R415" s="41"/>
      <c r="S415" s="41"/>
      <c r="T415" s="185"/>
      <c r="U415" s="41"/>
      <c r="V415" s="41"/>
      <c r="W415" s="41"/>
      <c r="X415" s="185"/>
      <c r="Y415" s="41"/>
      <c r="Z415" s="41"/>
      <c r="AA415" s="41"/>
      <c r="AB415" s="185"/>
      <c r="AC415" s="41"/>
      <c r="AD415" s="41"/>
      <c r="AE415" s="41"/>
      <c r="AF415" s="185"/>
      <c r="AG415" s="41"/>
      <c r="AH415" s="41"/>
      <c r="AI415" s="41"/>
      <c r="AJ415" s="185"/>
      <c r="AK415" s="41"/>
      <c r="AL415" s="41"/>
      <c r="AM415" s="41"/>
      <c r="AN415" s="185"/>
      <c r="AO415" s="41"/>
      <c r="AP415" s="41"/>
      <c r="AQ415" s="41"/>
      <c r="AR415" s="185"/>
      <c r="AS415" s="41"/>
      <c r="AT415" s="41"/>
      <c r="AU415" s="41"/>
      <c r="AV415" s="185"/>
      <c r="AW415" s="41"/>
      <c r="AX415" s="41"/>
      <c r="AY415" s="41"/>
      <c r="AZ415" s="185"/>
      <c r="BA415" s="41"/>
      <c r="BB415" s="41"/>
      <c r="BC415" s="41"/>
      <c r="BD415" s="185"/>
    </row>
    <row r="416" spans="1:56" ht="17.25" customHeight="1" x14ac:dyDescent="0.2">
      <c r="A416" s="22"/>
      <c r="B416" s="145"/>
      <c r="C416" s="327"/>
      <c r="D416" s="154"/>
      <c r="E416" s="155"/>
      <c r="F416" s="155"/>
      <c r="G416" s="155"/>
      <c r="H416" s="155"/>
      <c r="I416" s="155"/>
      <c r="J416" s="155"/>
      <c r="K416" s="155"/>
      <c r="L416" s="155"/>
      <c r="M416" s="155"/>
      <c r="N416" s="155"/>
      <c r="O416" s="155"/>
      <c r="P416" s="155"/>
      <c r="Q416" s="155"/>
      <c r="R416" s="155"/>
      <c r="S416" s="155"/>
      <c r="T416" s="155"/>
      <c r="U416" s="155"/>
      <c r="V416" s="155"/>
      <c r="W416" s="155"/>
      <c r="X416" s="155"/>
      <c r="Y416" s="155"/>
      <c r="Z416" s="155"/>
      <c r="AA416" s="155"/>
      <c r="AB416" s="155"/>
      <c r="AC416" s="155"/>
      <c r="AD416" s="155"/>
      <c r="AE416" s="155"/>
      <c r="AF416" s="155"/>
      <c r="AG416" s="155"/>
      <c r="AH416" s="155"/>
      <c r="AI416" s="155"/>
      <c r="AJ416" s="155"/>
      <c r="AK416" s="155"/>
      <c r="AL416" s="155"/>
      <c r="AM416" s="155"/>
      <c r="AN416" s="155"/>
      <c r="AO416" s="155"/>
      <c r="AP416" s="155"/>
      <c r="AQ416" s="155"/>
      <c r="AR416" s="155"/>
      <c r="AS416" s="155"/>
      <c r="AT416" s="155"/>
      <c r="AU416" s="155"/>
      <c r="AV416" s="155"/>
      <c r="AW416" s="155"/>
      <c r="AX416" s="155"/>
      <c r="AY416" s="155"/>
      <c r="AZ416" s="155"/>
      <c r="BA416" s="155"/>
      <c r="BB416" s="155"/>
      <c r="BC416" s="155"/>
      <c r="BD416" s="155"/>
    </row>
    <row r="417" spans="1:56" ht="17.25" customHeight="1" x14ac:dyDescent="0.2">
      <c r="A417" s="6"/>
      <c r="B417" s="7"/>
      <c r="C417" s="327"/>
      <c r="D417" s="184"/>
      <c r="E417" s="41"/>
      <c r="F417" s="41"/>
      <c r="G417" s="41"/>
      <c r="H417" s="185"/>
      <c r="I417" s="41"/>
      <c r="J417" s="41"/>
      <c r="K417" s="41"/>
      <c r="L417" s="185"/>
      <c r="M417" s="41"/>
      <c r="N417" s="41"/>
      <c r="O417" s="41"/>
      <c r="P417" s="185"/>
      <c r="Q417" s="41"/>
      <c r="R417" s="41"/>
      <c r="S417" s="41"/>
      <c r="T417" s="185"/>
      <c r="U417" s="41"/>
      <c r="V417" s="41"/>
      <c r="W417" s="41"/>
      <c r="X417" s="185"/>
      <c r="Y417" s="41"/>
      <c r="Z417" s="41"/>
      <c r="AA417" s="41"/>
      <c r="AB417" s="185"/>
      <c r="AC417" s="41"/>
      <c r="AD417" s="41"/>
      <c r="AE417" s="41"/>
      <c r="AF417" s="185"/>
      <c r="AG417" s="41"/>
      <c r="AH417" s="41"/>
      <c r="AI417" s="41"/>
      <c r="AJ417" s="185"/>
      <c r="AK417" s="41"/>
      <c r="AL417" s="41"/>
      <c r="AM417" s="41"/>
      <c r="AN417" s="185"/>
      <c r="AO417" s="41"/>
      <c r="AP417" s="41"/>
      <c r="AQ417" s="41"/>
      <c r="AR417" s="185"/>
      <c r="AS417" s="41"/>
      <c r="AT417" s="41"/>
      <c r="AU417" s="41"/>
      <c r="AV417" s="185"/>
      <c r="AW417" s="41"/>
      <c r="AX417" s="41"/>
      <c r="AY417" s="41"/>
      <c r="AZ417" s="185"/>
      <c r="BA417" s="41"/>
      <c r="BB417" s="41"/>
      <c r="BC417" s="41"/>
      <c r="BD417" s="185"/>
    </row>
    <row r="418" spans="1:56" ht="17.25" customHeight="1" x14ac:dyDescent="0.2">
      <c r="A418" s="6"/>
      <c r="B418" s="7"/>
      <c r="C418" s="327"/>
      <c r="D418" s="180"/>
      <c r="E418" s="41"/>
      <c r="F418" s="41"/>
      <c r="G418" s="41"/>
      <c r="H418" s="41"/>
      <c r="I418" s="41"/>
      <c r="J418" s="41"/>
      <c r="K418" s="41"/>
      <c r="L418" s="41"/>
      <c r="M418" s="41"/>
      <c r="N418" s="41"/>
      <c r="O418" s="41"/>
      <c r="P418" s="41"/>
      <c r="Q418" s="41"/>
      <c r="R418" s="41"/>
      <c r="S418" s="41"/>
      <c r="T418" s="41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F418" s="41"/>
      <c r="AG418" s="41"/>
      <c r="AH418" s="41"/>
      <c r="AI418" s="41"/>
      <c r="AJ418" s="41"/>
      <c r="AK418" s="41"/>
      <c r="AL418" s="41"/>
      <c r="AM418" s="41"/>
      <c r="AN418" s="41"/>
      <c r="AO418" s="41"/>
      <c r="AP418" s="41"/>
      <c r="AQ418" s="41"/>
      <c r="AR418" s="41"/>
      <c r="AS418" s="41"/>
      <c r="AT418" s="41"/>
      <c r="AU418" s="41"/>
      <c r="AV418" s="41"/>
      <c r="AW418" s="41"/>
      <c r="AX418" s="41"/>
      <c r="AY418" s="41"/>
      <c r="AZ418" s="41"/>
      <c r="BA418" s="41"/>
      <c r="BB418" s="41"/>
      <c r="BC418" s="41"/>
      <c r="BD418" s="41"/>
    </row>
    <row r="419" spans="1:56" ht="17.25" customHeight="1" x14ac:dyDescent="0.2">
      <c r="A419" s="22"/>
      <c r="B419" s="145"/>
      <c r="C419" s="327"/>
      <c r="D419" s="159"/>
      <c r="E419" s="160"/>
      <c r="F419" s="160"/>
      <c r="G419" s="160"/>
      <c r="H419" s="160"/>
      <c r="I419" s="160"/>
      <c r="J419" s="160"/>
      <c r="K419" s="160"/>
      <c r="L419" s="160"/>
      <c r="M419" s="160"/>
      <c r="N419" s="160"/>
      <c r="O419" s="160"/>
      <c r="P419" s="160"/>
      <c r="Q419" s="160"/>
      <c r="R419" s="160"/>
      <c r="S419" s="160"/>
      <c r="T419" s="160"/>
      <c r="U419" s="160"/>
      <c r="V419" s="160"/>
      <c r="W419" s="160"/>
      <c r="X419" s="160"/>
      <c r="Y419" s="160"/>
      <c r="Z419" s="160"/>
      <c r="AA419" s="160"/>
      <c r="AB419" s="160"/>
      <c r="AC419" s="160"/>
      <c r="AD419" s="160"/>
      <c r="AE419" s="160"/>
      <c r="AF419" s="160"/>
      <c r="AG419" s="160"/>
      <c r="AH419" s="160"/>
      <c r="AI419" s="160"/>
      <c r="AJ419" s="160"/>
      <c r="AK419" s="160"/>
      <c r="AL419" s="160"/>
      <c r="AM419" s="160"/>
      <c r="AN419" s="160"/>
      <c r="AO419" s="160"/>
      <c r="AP419" s="160"/>
      <c r="AQ419" s="160"/>
      <c r="AR419" s="160"/>
      <c r="AS419" s="160"/>
      <c r="AT419" s="160"/>
      <c r="AU419" s="160"/>
      <c r="AV419" s="160"/>
      <c r="AW419" s="160"/>
      <c r="AX419" s="160"/>
      <c r="AY419" s="160"/>
      <c r="AZ419" s="160"/>
      <c r="BA419" s="160"/>
      <c r="BB419" s="160"/>
      <c r="BC419" s="160"/>
      <c r="BD419" s="160"/>
    </row>
    <row r="420" spans="1:56" ht="17.25" customHeight="1" x14ac:dyDescent="0.2">
      <c r="A420" s="6"/>
      <c r="B420" s="7"/>
      <c r="C420" s="7"/>
      <c r="D420" s="186"/>
      <c r="E420" s="187"/>
      <c r="F420" s="187"/>
      <c r="G420" s="187"/>
      <c r="H420" s="187"/>
      <c r="I420" s="187"/>
      <c r="J420" s="187"/>
      <c r="K420" s="187"/>
      <c r="L420" s="187"/>
      <c r="M420" s="187"/>
      <c r="N420" s="187"/>
      <c r="O420" s="187"/>
      <c r="P420" s="187"/>
      <c r="Q420" s="187"/>
      <c r="R420" s="187"/>
      <c r="S420" s="187"/>
      <c r="T420" s="187"/>
      <c r="U420" s="187"/>
      <c r="V420" s="187"/>
      <c r="W420" s="187"/>
      <c r="X420" s="187"/>
      <c r="Y420" s="187"/>
      <c r="Z420" s="187"/>
      <c r="AA420" s="187"/>
      <c r="AB420" s="187"/>
      <c r="AC420" s="187"/>
      <c r="AD420" s="187"/>
      <c r="AE420" s="187"/>
      <c r="AF420" s="187"/>
      <c r="AG420" s="187"/>
      <c r="AH420" s="187"/>
      <c r="AI420" s="187"/>
      <c r="AJ420" s="187"/>
      <c r="AK420" s="187"/>
      <c r="AL420" s="187"/>
      <c r="AM420" s="187"/>
      <c r="AN420" s="187"/>
      <c r="AO420" s="187"/>
      <c r="AP420" s="187"/>
      <c r="AQ420" s="187"/>
      <c r="AR420" s="187"/>
      <c r="AS420" s="187"/>
      <c r="AT420" s="187"/>
      <c r="AU420" s="187"/>
      <c r="AV420" s="187"/>
      <c r="AW420" s="187"/>
      <c r="AX420" s="187"/>
      <c r="AY420" s="187"/>
      <c r="AZ420" s="187"/>
      <c r="BA420" s="187"/>
      <c r="BB420" s="187"/>
      <c r="BC420" s="187"/>
      <c r="BD420" s="187"/>
    </row>
    <row r="421" spans="1:56" ht="17.25" customHeight="1" x14ac:dyDescent="0.2">
      <c r="A421" s="6"/>
      <c r="B421" s="7"/>
      <c r="C421" s="7"/>
      <c r="D421" s="7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  <c r="AZ421" s="4"/>
      <c r="BA421" s="4"/>
      <c r="BB421" s="4"/>
      <c r="BC421" s="4"/>
      <c r="BD421" s="4"/>
    </row>
    <row r="422" spans="1:56" ht="17.25" customHeight="1" x14ac:dyDescent="0.2">
      <c r="A422" s="6"/>
      <c r="B422" s="7"/>
      <c r="C422" s="7"/>
      <c r="D422" s="188"/>
      <c r="E422" s="189"/>
      <c r="F422" s="189"/>
      <c r="G422" s="189"/>
      <c r="H422" s="189"/>
      <c r="I422" s="189"/>
      <c r="J422" s="189"/>
      <c r="K422" s="189"/>
      <c r="L422" s="189"/>
      <c r="M422" s="189"/>
      <c r="N422" s="189"/>
      <c r="O422" s="189"/>
      <c r="P422" s="189"/>
      <c r="Q422" s="189"/>
      <c r="R422" s="189"/>
      <c r="S422" s="189"/>
      <c r="T422" s="189"/>
      <c r="U422" s="189"/>
      <c r="V422" s="189"/>
      <c r="W422" s="189"/>
      <c r="X422" s="189"/>
      <c r="Y422" s="189"/>
      <c r="Z422" s="189"/>
      <c r="AA422" s="189"/>
      <c r="AB422" s="189"/>
      <c r="AC422" s="189"/>
      <c r="AD422" s="189"/>
      <c r="AE422" s="189"/>
      <c r="AF422" s="189"/>
      <c r="AG422" s="189"/>
      <c r="AH422" s="189"/>
      <c r="AI422" s="189"/>
      <c r="AJ422" s="189"/>
      <c r="AK422" s="189"/>
      <c r="AL422" s="189"/>
      <c r="AM422" s="189"/>
      <c r="AN422" s="189"/>
      <c r="AO422" s="189"/>
      <c r="AP422" s="189"/>
      <c r="AQ422" s="189"/>
      <c r="AR422" s="189"/>
      <c r="AS422" s="189"/>
      <c r="AT422" s="189"/>
      <c r="AU422" s="189"/>
      <c r="AV422" s="189"/>
      <c r="AW422" s="189"/>
      <c r="AX422" s="189"/>
      <c r="AY422" s="189"/>
      <c r="AZ422" s="189"/>
      <c r="BA422" s="189"/>
      <c r="BB422" s="189"/>
      <c r="BC422" s="189"/>
      <c r="BD422" s="189"/>
    </row>
    <row r="423" spans="1:56" ht="17.25" customHeight="1" x14ac:dyDescent="0.2">
      <c r="A423" s="6"/>
      <c r="B423" s="7"/>
      <c r="C423" s="7"/>
      <c r="D423" s="190"/>
      <c r="E423" s="191"/>
      <c r="F423" s="191"/>
      <c r="G423" s="191"/>
      <c r="H423" s="191"/>
      <c r="I423" s="191"/>
      <c r="J423" s="191"/>
      <c r="K423" s="191"/>
      <c r="L423" s="191"/>
      <c r="M423" s="191"/>
      <c r="N423" s="191"/>
      <c r="O423" s="191"/>
      <c r="P423" s="191"/>
      <c r="Q423" s="191"/>
      <c r="R423" s="191"/>
      <c r="S423" s="191"/>
      <c r="T423" s="191"/>
      <c r="U423" s="191"/>
      <c r="V423" s="191"/>
      <c r="W423" s="191"/>
      <c r="X423" s="191"/>
      <c r="Y423" s="191"/>
      <c r="Z423" s="191"/>
      <c r="AA423" s="191"/>
      <c r="AB423" s="191"/>
      <c r="AC423" s="191"/>
      <c r="AD423" s="191"/>
      <c r="AE423" s="191"/>
      <c r="AF423" s="191"/>
      <c r="AG423" s="191"/>
      <c r="AH423" s="191"/>
      <c r="AI423" s="191"/>
      <c r="AJ423" s="191"/>
      <c r="AK423" s="191"/>
      <c r="AL423" s="191"/>
      <c r="AM423" s="191"/>
      <c r="AN423" s="191"/>
      <c r="AO423" s="191"/>
      <c r="AP423" s="191"/>
      <c r="AQ423" s="191"/>
      <c r="AR423" s="191"/>
      <c r="AS423" s="191"/>
      <c r="AT423" s="191"/>
      <c r="AU423" s="191"/>
      <c r="AV423" s="191"/>
      <c r="AW423" s="191"/>
      <c r="AX423" s="191"/>
      <c r="AY423" s="191"/>
      <c r="AZ423" s="191"/>
      <c r="BA423" s="191"/>
      <c r="BB423" s="191"/>
      <c r="BC423" s="191"/>
      <c r="BD423" s="191"/>
    </row>
    <row r="424" spans="1:56" ht="17.25" customHeight="1" x14ac:dyDescent="0.2">
      <c r="A424" s="6"/>
      <c r="B424" s="8"/>
      <c r="C424" s="7"/>
      <c r="D424" s="190"/>
      <c r="E424" s="191"/>
      <c r="F424" s="191"/>
      <c r="G424" s="191"/>
      <c r="H424" s="191"/>
      <c r="I424" s="191"/>
      <c r="J424" s="191"/>
      <c r="K424" s="191"/>
      <c r="L424" s="191"/>
      <c r="M424" s="191"/>
      <c r="N424" s="191"/>
      <c r="O424" s="191"/>
      <c r="P424" s="191"/>
      <c r="Q424" s="191"/>
      <c r="R424" s="191"/>
      <c r="S424" s="191"/>
      <c r="T424" s="191"/>
      <c r="U424" s="191"/>
      <c r="V424" s="191"/>
      <c r="W424" s="191"/>
      <c r="X424" s="191"/>
      <c r="Y424" s="191"/>
      <c r="Z424" s="191"/>
      <c r="AA424" s="191"/>
      <c r="AB424" s="191"/>
      <c r="AC424" s="191"/>
      <c r="AD424" s="191"/>
      <c r="AE424" s="191"/>
      <c r="AF424" s="191"/>
      <c r="AG424" s="191"/>
      <c r="AH424" s="191"/>
      <c r="AI424" s="191"/>
      <c r="AJ424" s="191"/>
      <c r="AK424" s="191"/>
      <c r="AL424" s="191"/>
      <c r="AM424" s="191"/>
      <c r="AN424" s="191"/>
      <c r="AO424" s="191"/>
      <c r="AP424" s="191"/>
      <c r="AQ424" s="191"/>
      <c r="AR424" s="191"/>
      <c r="AS424" s="191"/>
      <c r="AT424" s="191"/>
      <c r="AU424" s="191"/>
      <c r="AV424" s="191"/>
      <c r="AW424" s="191"/>
      <c r="AX424" s="191"/>
      <c r="AY424" s="191"/>
      <c r="AZ424" s="191"/>
      <c r="BA424" s="191"/>
      <c r="BB424" s="191"/>
      <c r="BC424" s="191"/>
      <c r="BD424" s="191"/>
    </row>
    <row r="425" spans="1:56" ht="17.25" customHeight="1" x14ac:dyDescent="0.2">
      <c r="A425" s="6"/>
      <c r="B425" s="8"/>
      <c r="C425" s="7"/>
      <c r="D425" s="192"/>
      <c r="E425" s="191"/>
      <c r="F425" s="191"/>
      <c r="G425" s="191"/>
      <c r="H425" s="191"/>
      <c r="I425" s="191"/>
      <c r="J425" s="191"/>
      <c r="K425" s="191"/>
      <c r="L425" s="191"/>
      <c r="M425" s="191"/>
      <c r="N425" s="191"/>
      <c r="O425" s="191"/>
      <c r="P425" s="191"/>
      <c r="Q425" s="191"/>
      <c r="R425" s="191"/>
      <c r="S425" s="191"/>
      <c r="T425" s="191"/>
      <c r="U425" s="191"/>
      <c r="V425" s="191"/>
      <c r="W425" s="191"/>
      <c r="X425" s="191"/>
      <c r="Y425" s="191"/>
      <c r="Z425" s="191"/>
      <c r="AA425" s="191"/>
      <c r="AB425" s="191"/>
      <c r="AC425" s="191"/>
      <c r="AD425" s="191"/>
      <c r="AE425" s="191"/>
      <c r="AF425" s="191"/>
      <c r="AG425" s="191"/>
      <c r="AH425" s="191"/>
      <c r="AI425" s="191"/>
      <c r="AJ425" s="191"/>
      <c r="AK425" s="191"/>
      <c r="AL425" s="191"/>
      <c r="AM425" s="191"/>
      <c r="AN425" s="191"/>
      <c r="AO425" s="191"/>
      <c r="AP425" s="191"/>
      <c r="AQ425" s="191"/>
      <c r="AR425" s="191"/>
      <c r="AS425" s="191"/>
      <c r="AT425" s="191"/>
      <c r="AU425" s="191"/>
      <c r="AV425" s="191"/>
      <c r="AW425" s="191"/>
      <c r="AX425" s="191"/>
      <c r="AY425" s="191"/>
      <c r="AZ425" s="191"/>
      <c r="BA425" s="191"/>
      <c r="BB425" s="191"/>
      <c r="BC425" s="191"/>
      <c r="BD425" s="191"/>
    </row>
    <row r="426" spans="1:56" ht="17.25" customHeight="1" x14ac:dyDescent="0.2">
      <c r="A426" s="6"/>
      <c r="B426" s="8"/>
      <c r="C426" s="7"/>
      <c r="D426" s="190"/>
      <c r="E426" s="191"/>
      <c r="F426" s="191"/>
      <c r="G426" s="191"/>
      <c r="H426" s="191"/>
      <c r="I426" s="191"/>
      <c r="J426" s="191"/>
      <c r="K426" s="191"/>
      <c r="L426" s="191"/>
      <c r="M426" s="191"/>
      <c r="N426" s="191"/>
      <c r="O426" s="191"/>
      <c r="P426" s="191"/>
      <c r="Q426" s="191"/>
      <c r="R426" s="191"/>
      <c r="S426" s="191"/>
      <c r="T426" s="191"/>
      <c r="U426" s="191"/>
      <c r="V426" s="191"/>
      <c r="W426" s="191"/>
      <c r="X426" s="191"/>
      <c r="Y426" s="191"/>
      <c r="Z426" s="191"/>
      <c r="AA426" s="191"/>
      <c r="AB426" s="191"/>
      <c r="AC426" s="191"/>
      <c r="AD426" s="191"/>
      <c r="AE426" s="191"/>
      <c r="AF426" s="191"/>
      <c r="AG426" s="191"/>
      <c r="AH426" s="191"/>
      <c r="AI426" s="191"/>
      <c r="AJ426" s="191"/>
      <c r="AK426" s="191"/>
      <c r="AL426" s="191"/>
      <c r="AM426" s="191"/>
      <c r="AN426" s="191"/>
      <c r="AO426" s="191"/>
      <c r="AP426" s="191"/>
      <c r="AQ426" s="191"/>
      <c r="AR426" s="191"/>
      <c r="AS426" s="191"/>
      <c r="AT426" s="191"/>
      <c r="AU426" s="191"/>
      <c r="AV426" s="191"/>
      <c r="AW426" s="191"/>
      <c r="AX426" s="191"/>
      <c r="AY426" s="191"/>
      <c r="AZ426" s="191"/>
      <c r="BA426" s="191"/>
      <c r="BB426" s="191"/>
      <c r="BC426" s="191"/>
      <c r="BD426" s="191"/>
    </row>
    <row r="427" spans="1:56" ht="17.25" customHeight="1" x14ac:dyDescent="0.2">
      <c r="A427" s="6"/>
      <c r="B427" s="8"/>
      <c r="C427" s="7"/>
      <c r="D427" s="193"/>
      <c r="E427" s="194"/>
      <c r="F427" s="194"/>
      <c r="G427" s="194"/>
      <c r="H427" s="194"/>
      <c r="I427" s="194"/>
      <c r="J427" s="194"/>
      <c r="K427" s="194"/>
      <c r="L427" s="194"/>
      <c r="M427" s="194"/>
      <c r="N427" s="194"/>
      <c r="O427" s="194"/>
      <c r="P427" s="194"/>
      <c r="Q427" s="194"/>
      <c r="R427" s="194"/>
      <c r="S427" s="194"/>
      <c r="T427" s="194"/>
      <c r="U427" s="194"/>
      <c r="V427" s="194"/>
      <c r="W427" s="194"/>
      <c r="X427" s="194"/>
      <c r="Y427" s="194"/>
      <c r="Z427" s="194"/>
      <c r="AA427" s="194"/>
      <c r="AB427" s="194"/>
      <c r="AC427" s="194"/>
      <c r="AD427" s="194"/>
      <c r="AE427" s="194"/>
      <c r="AF427" s="194"/>
      <c r="AG427" s="194"/>
      <c r="AH427" s="194"/>
      <c r="AI427" s="194"/>
      <c r="AJ427" s="194"/>
      <c r="AK427" s="194"/>
      <c r="AL427" s="194"/>
      <c r="AM427" s="194"/>
      <c r="AN427" s="194"/>
      <c r="AO427" s="194"/>
      <c r="AP427" s="194"/>
      <c r="AQ427" s="194"/>
      <c r="AR427" s="194"/>
      <c r="AS427" s="194"/>
      <c r="AT427" s="194"/>
      <c r="AU427" s="194"/>
      <c r="AV427" s="194"/>
      <c r="AW427" s="194"/>
      <c r="AX427" s="194"/>
      <c r="AY427" s="194"/>
      <c r="AZ427" s="194"/>
      <c r="BA427" s="194"/>
      <c r="BB427" s="194"/>
      <c r="BC427" s="194"/>
      <c r="BD427" s="194"/>
    </row>
    <row r="428" spans="1:56" ht="17.25" customHeight="1" x14ac:dyDescent="0.2">
      <c r="A428" s="6"/>
      <c r="B428" s="8"/>
      <c r="C428" s="7"/>
      <c r="D428" s="192"/>
      <c r="E428" s="191"/>
      <c r="F428" s="191"/>
      <c r="G428" s="191"/>
      <c r="H428" s="191"/>
      <c r="I428" s="191"/>
      <c r="J428" s="191"/>
      <c r="K428" s="191"/>
      <c r="L428" s="191"/>
      <c r="M428" s="191"/>
      <c r="N428" s="191"/>
      <c r="O428" s="191"/>
      <c r="P428" s="191"/>
      <c r="Q428" s="191"/>
      <c r="R428" s="191"/>
      <c r="S428" s="191"/>
      <c r="T428" s="191"/>
      <c r="U428" s="191"/>
      <c r="V428" s="191"/>
      <c r="W428" s="191"/>
      <c r="X428" s="191"/>
      <c r="Y428" s="191"/>
      <c r="Z428" s="191"/>
      <c r="AA428" s="191"/>
      <c r="AB428" s="191"/>
      <c r="AC428" s="191"/>
      <c r="AD428" s="191"/>
      <c r="AE428" s="191"/>
      <c r="AF428" s="191"/>
      <c r="AG428" s="191"/>
      <c r="AH428" s="191"/>
      <c r="AI428" s="191"/>
      <c r="AJ428" s="191"/>
      <c r="AK428" s="191"/>
      <c r="AL428" s="191"/>
      <c r="AM428" s="191"/>
      <c r="AN428" s="191"/>
      <c r="AO428" s="191"/>
      <c r="AP428" s="191"/>
      <c r="AQ428" s="191"/>
      <c r="AR428" s="191"/>
      <c r="AS428" s="191"/>
      <c r="AT428" s="191"/>
      <c r="AU428" s="191"/>
      <c r="AV428" s="191"/>
      <c r="AW428" s="191"/>
      <c r="AX428" s="191"/>
      <c r="AY428" s="191"/>
      <c r="AZ428" s="191"/>
      <c r="BA428" s="191"/>
      <c r="BB428" s="191"/>
      <c r="BC428" s="191"/>
      <c r="BD428" s="191"/>
    </row>
    <row r="429" spans="1:56" ht="17.25" customHeight="1" x14ac:dyDescent="0.2">
      <c r="A429" s="6"/>
      <c r="B429" s="8"/>
      <c r="C429" s="7"/>
      <c r="D429" s="192"/>
      <c r="E429" s="191"/>
      <c r="F429" s="191"/>
      <c r="G429" s="191"/>
      <c r="H429" s="191"/>
      <c r="I429" s="191"/>
      <c r="J429" s="191"/>
      <c r="K429" s="191"/>
      <c r="L429" s="191"/>
      <c r="M429" s="191"/>
      <c r="N429" s="191"/>
      <c r="O429" s="191"/>
      <c r="P429" s="191"/>
      <c r="Q429" s="191"/>
      <c r="R429" s="191"/>
      <c r="S429" s="191"/>
      <c r="T429" s="191"/>
      <c r="U429" s="191"/>
      <c r="V429" s="191"/>
      <c r="W429" s="191"/>
      <c r="X429" s="191"/>
      <c r="Y429" s="191"/>
      <c r="Z429" s="191"/>
      <c r="AA429" s="191"/>
      <c r="AB429" s="191"/>
      <c r="AC429" s="191"/>
      <c r="AD429" s="191"/>
      <c r="AE429" s="191"/>
      <c r="AF429" s="191"/>
      <c r="AG429" s="191"/>
      <c r="AH429" s="191"/>
      <c r="AI429" s="191"/>
      <c r="AJ429" s="191"/>
      <c r="AK429" s="191"/>
      <c r="AL429" s="191"/>
      <c r="AM429" s="191"/>
      <c r="AN429" s="191"/>
      <c r="AO429" s="191"/>
      <c r="AP429" s="191"/>
      <c r="AQ429" s="191"/>
      <c r="AR429" s="191"/>
      <c r="AS429" s="191"/>
      <c r="AT429" s="191"/>
      <c r="AU429" s="191"/>
      <c r="AV429" s="191"/>
      <c r="AW429" s="191"/>
      <c r="AX429" s="191"/>
      <c r="AY429" s="191"/>
      <c r="AZ429" s="191"/>
      <c r="BA429" s="191"/>
      <c r="BB429" s="191"/>
      <c r="BC429" s="191"/>
      <c r="BD429" s="191"/>
    </row>
    <row r="430" spans="1:56" ht="17.25" customHeight="1" x14ac:dyDescent="0.2">
      <c r="A430" s="6"/>
      <c r="B430" s="8"/>
      <c r="C430" s="7"/>
      <c r="D430" s="192"/>
      <c r="E430" s="191"/>
      <c r="F430" s="191"/>
      <c r="G430" s="191"/>
      <c r="H430" s="191"/>
      <c r="I430" s="191"/>
      <c r="J430" s="191"/>
      <c r="K430" s="191"/>
      <c r="L430" s="191"/>
      <c r="M430" s="191"/>
      <c r="N430" s="191"/>
      <c r="O430" s="191"/>
      <c r="P430" s="191"/>
      <c r="Q430" s="191"/>
      <c r="R430" s="191"/>
      <c r="S430" s="191"/>
      <c r="T430" s="191"/>
      <c r="U430" s="191"/>
      <c r="V430" s="191"/>
      <c r="W430" s="191"/>
      <c r="X430" s="191"/>
      <c r="Y430" s="191"/>
      <c r="Z430" s="191"/>
      <c r="AA430" s="191"/>
      <c r="AB430" s="191"/>
      <c r="AC430" s="191"/>
      <c r="AD430" s="191"/>
      <c r="AE430" s="191"/>
      <c r="AF430" s="191"/>
      <c r="AG430" s="191"/>
      <c r="AH430" s="191"/>
      <c r="AI430" s="191"/>
      <c r="AJ430" s="191"/>
      <c r="AK430" s="191"/>
      <c r="AL430" s="191"/>
      <c r="AM430" s="191"/>
      <c r="AN430" s="191"/>
      <c r="AO430" s="191"/>
      <c r="AP430" s="191"/>
      <c r="AQ430" s="191"/>
      <c r="AR430" s="191"/>
      <c r="AS430" s="191"/>
      <c r="AT430" s="191"/>
      <c r="AU430" s="191"/>
      <c r="AV430" s="191"/>
      <c r="AW430" s="191"/>
      <c r="AX430" s="191"/>
      <c r="AY430" s="191"/>
      <c r="AZ430" s="191"/>
      <c r="BA430" s="191"/>
      <c r="BB430" s="191"/>
      <c r="BC430" s="191"/>
      <c r="BD430" s="191"/>
    </row>
    <row r="431" spans="1:56" ht="17.25" customHeight="1" x14ac:dyDescent="0.2">
      <c r="A431" s="6"/>
      <c r="B431" s="8"/>
      <c r="C431" s="7"/>
      <c r="D431" s="193"/>
      <c r="E431" s="191"/>
      <c r="F431" s="191"/>
      <c r="G431" s="191"/>
      <c r="H431" s="191"/>
      <c r="I431" s="191"/>
      <c r="J431" s="191"/>
      <c r="K431" s="191"/>
      <c r="L431" s="191"/>
      <c r="M431" s="191"/>
      <c r="N431" s="191"/>
      <c r="O431" s="191"/>
      <c r="P431" s="191"/>
      <c r="Q431" s="191"/>
      <c r="R431" s="191"/>
      <c r="S431" s="191"/>
      <c r="T431" s="191"/>
      <c r="U431" s="191"/>
      <c r="V431" s="191"/>
      <c r="W431" s="191"/>
      <c r="X431" s="191"/>
      <c r="Y431" s="191"/>
      <c r="Z431" s="191"/>
      <c r="AA431" s="191"/>
      <c r="AB431" s="191"/>
      <c r="AC431" s="191"/>
      <c r="AD431" s="191"/>
      <c r="AE431" s="191"/>
      <c r="AF431" s="191"/>
      <c r="AG431" s="191"/>
      <c r="AH431" s="191"/>
      <c r="AI431" s="191"/>
      <c r="AJ431" s="191"/>
      <c r="AK431" s="191"/>
      <c r="AL431" s="191"/>
      <c r="AM431" s="191"/>
      <c r="AN431" s="191"/>
      <c r="AO431" s="191"/>
      <c r="AP431" s="191"/>
      <c r="AQ431" s="191"/>
      <c r="AR431" s="191"/>
      <c r="AS431" s="191"/>
      <c r="AT431" s="191"/>
      <c r="AU431" s="191"/>
      <c r="AV431" s="191"/>
      <c r="AW431" s="191"/>
      <c r="AX431" s="191"/>
      <c r="AY431" s="191"/>
      <c r="AZ431" s="191"/>
      <c r="BA431" s="191"/>
      <c r="BB431" s="191"/>
      <c r="BC431" s="191"/>
      <c r="BD431" s="191"/>
    </row>
    <row r="432" spans="1:56" ht="17.25" customHeight="1" x14ac:dyDescent="0.2">
      <c r="A432" s="6"/>
      <c r="B432" s="8"/>
      <c r="C432" s="7"/>
      <c r="D432" s="195"/>
      <c r="E432" s="170"/>
      <c r="F432" s="170"/>
      <c r="G432" s="170"/>
      <c r="H432" s="170"/>
      <c r="I432" s="170"/>
      <c r="J432" s="170"/>
      <c r="K432" s="170"/>
      <c r="L432" s="170"/>
      <c r="M432" s="170"/>
      <c r="N432" s="170"/>
      <c r="O432" s="170"/>
      <c r="P432" s="170"/>
      <c r="Q432" s="170"/>
      <c r="R432" s="170"/>
      <c r="S432" s="170"/>
      <c r="T432" s="170"/>
      <c r="U432" s="170"/>
      <c r="V432" s="170"/>
      <c r="W432" s="170"/>
      <c r="X432" s="170"/>
      <c r="Y432" s="170"/>
      <c r="Z432" s="170"/>
      <c r="AA432" s="170"/>
      <c r="AB432" s="170"/>
      <c r="AC432" s="170"/>
      <c r="AD432" s="170"/>
      <c r="AE432" s="170"/>
      <c r="AF432" s="170"/>
      <c r="AG432" s="170"/>
      <c r="AH432" s="170"/>
      <c r="AI432" s="170"/>
      <c r="AJ432" s="170"/>
      <c r="AK432" s="170"/>
      <c r="AL432" s="170"/>
      <c r="AM432" s="170"/>
      <c r="AN432" s="170"/>
      <c r="AO432" s="170"/>
      <c r="AP432" s="170"/>
      <c r="AQ432" s="170"/>
      <c r="AR432" s="170"/>
      <c r="AS432" s="170"/>
      <c r="AT432" s="170"/>
      <c r="AU432" s="170"/>
      <c r="AV432" s="170"/>
      <c r="AW432" s="170"/>
      <c r="AX432" s="170"/>
      <c r="AY432" s="170"/>
      <c r="AZ432" s="170"/>
      <c r="BA432" s="170"/>
      <c r="BB432" s="170"/>
      <c r="BC432" s="170"/>
      <c r="BD432" s="170"/>
    </row>
    <row r="433" spans="1:56" ht="17.25" customHeight="1" x14ac:dyDescent="0.2">
      <c r="A433" s="6"/>
      <c r="B433" s="8"/>
      <c r="C433" s="7"/>
      <c r="D433" s="193"/>
      <c r="E433" s="191"/>
      <c r="F433" s="191"/>
      <c r="G433" s="191"/>
      <c r="H433" s="191"/>
      <c r="I433" s="191"/>
      <c r="J433" s="191"/>
      <c r="K433" s="191"/>
      <c r="L433" s="191"/>
      <c r="M433" s="191"/>
      <c r="N433" s="191"/>
      <c r="O433" s="191"/>
      <c r="P433" s="191"/>
      <c r="Q433" s="191"/>
      <c r="R433" s="191"/>
      <c r="S433" s="191"/>
      <c r="T433" s="191"/>
      <c r="U433" s="191"/>
      <c r="V433" s="191"/>
      <c r="W433" s="191"/>
      <c r="X433" s="191"/>
      <c r="Y433" s="191"/>
      <c r="Z433" s="191"/>
      <c r="AA433" s="191"/>
      <c r="AB433" s="191"/>
      <c r="AC433" s="191"/>
      <c r="AD433" s="191"/>
      <c r="AE433" s="191"/>
      <c r="AF433" s="191"/>
      <c r="AG433" s="191"/>
      <c r="AH433" s="191"/>
      <c r="AI433" s="191"/>
      <c r="AJ433" s="191"/>
      <c r="AK433" s="191"/>
      <c r="AL433" s="191"/>
      <c r="AM433" s="191"/>
      <c r="AN433" s="191"/>
      <c r="AO433" s="191"/>
      <c r="AP433" s="191"/>
      <c r="AQ433" s="191"/>
      <c r="AR433" s="191"/>
      <c r="AS433" s="191"/>
      <c r="AT433" s="191"/>
      <c r="AU433" s="191"/>
      <c r="AV433" s="191"/>
      <c r="AW433" s="191"/>
      <c r="AX433" s="191"/>
      <c r="AY433" s="191"/>
      <c r="AZ433" s="191"/>
      <c r="BA433" s="191"/>
      <c r="BB433" s="191"/>
      <c r="BC433" s="191"/>
      <c r="BD433" s="191"/>
    </row>
    <row r="434" spans="1:56" ht="17.25" customHeight="1" x14ac:dyDescent="0.2">
      <c r="A434" s="6"/>
      <c r="B434" s="8"/>
      <c r="C434" s="7"/>
      <c r="D434" s="195"/>
      <c r="E434" s="170"/>
      <c r="F434" s="170"/>
      <c r="G434" s="170"/>
      <c r="H434" s="170"/>
      <c r="I434" s="170"/>
      <c r="J434" s="170"/>
      <c r="K434" s="170"/>
      <c r="L434" s="170"/>
      <c r="M434" s="170"/>
      <c r="N434" s="170"/>
      <c r="O434" s="170"/>
      <c r="P434" s="170"/>
      <c r="Q434" s="170"/>
      <c r="R434" s="170"/>
      <c r="S434" s="170"/>
      <c r="T434" s="170"/>
      <c r="U434" s="170"/>
      <c r="V434" s="170"/>
      <c r="W434" s="170"/>
      <c r="X434" s="170"/>
      <c r="Y434" s="170"/>
      <c r="Z434" s="170"/>
      <c r="AA434" s="170"/>
      <c r="AB434" s="170"/>
      <c r="AC434" s="170"/>
      <c r="AD434" s="170"/>
      <c r="AE434" s="170"/>
      <c r="AF434" s="170"/>
      <c r="AG434" s="170"/>
      <c r="AH434" s="170"/>
      <c r="AI434" s="170"/>
      <c r="AJ434" s="170"/>
      <c r="AK434" s="170"/>
      <c r="AL434" s="170"/>
      <c r="AM434" s="170"/>
      <c r="AN434" s="170"/>
      <c r="AO434" s="170"/>
      <c r="AP434" s="170"/>
      <c r="AQ434" s="170"/>
      <c r="AR434" s="170"/>
      <c r="AS434" s="170"/>
      <c r="AT434" s="170"/>
      <c r="AU434" s="170"/>
      <c r="AV434" s="170"/>
      <c r="AW434" s="170"/>
      <c r="AX434" s="170"/>
      <c r="AY434" s="170"/>
      <c r="AZ434" s="170"/>
      <c r="BA434" s="170"/>
      <c r="BB434" s="170"/>
      <c r="BC434" s="170"/>
      <c r="BD434" s="170"/>
    </row>
    <row r="435" spans="1:56" ht="17.25" customHeight="1" x14ac:dyDescent="0.2">
      <c r="A435" s="6"/>
      <c r="B435" s="8"/>
      <c r="C435" s="7"/>
      <c r="D435" s="190"/>
      <c r="E435" s="191"/>
      <c r="F435" s="191"/>
      <c r="G435" s="191"/>
      <c r="H435" s="191"/>
      <c r="I435" s="191"/>
      <c r="J435" s="191"/>
      <c r="K435" s="191"/>
      <c r="L435" s="191"/>
      <c r="M435" s="191"/>
      <c r="N435" s="191"/>
      <c r="O435" s="191"/>
      <c r="P435" s="191"/>
      <c r="Q435" s="191"/>
      <c r="R435" s="191"/>
      <c r="S435" s="191"/>
      <c r="T435" s="191"/>
      <c r="U435" s="191"/>
      <c r="V435" s="191"/>
      <c r="W435" s="191"/>
      <c r="X435" s="191"/>
      <c r="Y435" s="191"/>
      <c r="Z435" s="191"/>
      <c r="AA435" s="191"/>
      <c r="AB435" s="191"/>
      <c r="AC435" s="191"/>
      <c r="AD435" s="191"/>
      <c r="AE435" s="191"/>
      <c r="AF435" s="191"/>
      <c r="AG435" s="191"/>
      <c r="AH435" s="191"/>
      <c r="AI435" s="191"/>
      <c r="AJ435" s="191"/>
      <c r="AK435" s="191"/>
      <c r="AL435" s="191"/>
      <c r="AM435" s="191"/>
      <c r="AN435" s="191"/>
      <c r="AO435" s="191"/>
      <c r="AP435" s="191"/>
      <c r="AQ435" s="191"/>
      <c r="AR435" s="191"/>
      <c r="AS435" s="191"/>
      <c r="AT435" s="191"/>
      <c r="AU435" s="191"/>
      <c r="AV435" s="191"/>
      <c r="AW435" s="191"/>
      <c r="AX435" s="191"/>
      <c r="AY435" s="191"/>
      <c r="AZ435" s="191"/>
      <c r="BA435" s="191"/>
      <c r="BB435" s="191"/>
      <c r="BC435" s="191"/>
      <c r="BD435" s="191"/>
    </row>
    <row r="436" spans="1:56" ht="17.25" customHeight="1" x14ac:dyDescent="0.2">
      <c r="A436" s="6"/>
      <c r="B436" s="8"/>
      <c r="C436" s="7"/>
      <c r="D436" s="196"/>
      <c r="E436" s="197"/>
      <c r="F436" s="197"/>
      <c r="G436" s="197"/>
      <c r="H436" s="197"/>
      <c r="I436" s="197"/>
      <c r="J436" s="197"/>
      <c r="K436" s="197"/>
      <c r="L436" s="197"/>
      <c r="M436" s="197"/>
      <c r="N436" s="197"/>
      <c r="O436" s="197"/>
      <c r="P436" s="197"/>
      <c r="Q436" s="197"/>
      <c r="R436" s="197"/>
      <c r="S436" s="197"/>
      <c r="T436" s="197"/>
      <c r="U436" s="197"/>
      <c r="V436" s="197"/>
      <c r="W436" s="197"/>
      <c r="X436" s="197"/>
      <c r="Y436" s="197"/>
      <c r="Z436" s="197"/>
      <c r="AA436" s="197"/>
      <c r="AB436" s="197"/>
      <c r="AC436" s="197"/>
      <c r="AD436" s="197"/>
      <c r="AE436" s="197"/>
      <c r="AF436" s="197"/>
      <c r="AG436" s="197"/>
      <c r="AH436" s="197"/>
      <c r="AI436" s="197"/>
      <c r="AJ436" s="197"/>
      <c r="AK436" s="197"/>
      <c r="AL436" s="197"/>
      <c r="AM436" s="197"/>
      <c r="AN436" s="197"/>
      <c r="AO436" s="197"/>
      <c r="AP436" s="197"/>
      <c r="AQ436" s="197"/>
      <c r="AR436" s="197"/>
      <c r="AS436" s="197"/>
      <c r="AT436" s="197"/>
      <c r="AU436" s="197"/>
      <c r="AV436" s="197"/>
      <c r="AW436" s="197"/>
      <c r="AX436" s="197"/>
      <c r="AY436" s="197"/>
      <c r="AZ436" s="197"/>
      <c r="BA436" s="197"/>
      <c r="BB436" s="197"/>
      <c r="BC436" s="197"/>
      <c r="BD436" s="197"/>
    </row>
    <row r="437" spans="1:56" ht="17.25" customHeight="1" x14ac:dyDescent="0.2">
      <c r="A437" s="6"/>
      <c r="B437" s="8"/>
      <c r="C437" s="7"/>
      <c r="D437" s="7"/>
      <c r="E437" s="7"/>
      <c r="F437" s="7"/>
      <c r="G437" s="7"/>
      <c r="H437" s="4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4"/>
      <c r="Y437" s="7"/>
      <c r="Z437" s="7"/>
      <c r="AA437" s="7"/>
      <c r="AB437" s="7"/>
      <c r="AC437" s="7"/>
      <c r="AD437" s="7"/>
      <c r="AE437" s="7"/>
      <c r="AF437" s="4"/>
      <c r="AG437" s="7"/>
      <c r="AH437" s="7"/>
      <c r="AI437" s="7"/>
      <c r="AJ437" s="7"/>
      <c r="AK437" s="7"/>
      <c r="AL437" s="7"/>
      <c r="AM437" s="7"/>
      <c r="AN437" s="4"/>
      <c r="AO437" s="7"/>
      <c r="AP437" s="7"/>
      <c r="AQ437" s="7"/>
      <c r="AR437" s="4"/>
      <c r="AS437" s="7"/>
      <c r="AT437" s="7"/>
      <c r="AU437" s="7"/>
      <c r="AV437" s="4"/>
      <c r="AW437" s="7"/>
      <c r="AX437" s="7"/>
      <c r="AY437" s="7"/>
      <c r="AZ437" s="4"/>
      <c r="BA437" s="7"/>
      <c r="BB437" s="7"/>
      <c r="BC437" s="7"/>
      <c r="BD437" s="4"/>
    </row>
    <row r="438" spans="1:56" ht="17.25" customHeight="1" x14ac:dyDescent="0.2">
      <c r="A438" s="6"/>
      <c r="B438" s="8"/>
      <c r="C438" s="7"/>
      <c r="D438" s="7"/>
      <c r="E438" s="7"/>
      <c r="F438" s="7"/>
      <c r="G438" s="7"/>
      <c r="H438" s="4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4"/>
      <c r="Y438" s="7"/>
      <c r="Z438" s="7"/>
      <c r="AA438" s="7"/>
      <c r="AB438" s="7"/>
      <c r="AC438" s="7"/>
      <c r="AD438" s="7"/>
      <c r="AE438" s="7"/>
      <c r="AF438" s="4"/>
      <c r="AG438" s="7"/>
      <c r="AH438" s="7"/>
      <c r="AI438" s="7"/>
      <c r="AJ438" s="7"/>
      <c r="AK438" s="7"/>
      <c r="AL438" s="7"/>
      <c r="AM438" s="7"/>
      <c r="AN438" s="4"/>
      <c r="AO438" s="7"/>
      <c r="AP438" s="7"/>
      <c r="AQ438" s="7"/>
      <c r="AR438" s="4"/>
      <c r="AS438" s="7"/>
      <c r="AT438" s="7"/>
      <c r="AU438" s="7"/>
      <c r="AV438" s="4"/>
      <c r="AW438" s="7"/>
      <c r="AX438" s="7"/>
      <c r="AY438" s="7"/>
      <c r="AZ438" s="4"/>
      <c r="BA438" s="7"/>
      <c r="BB438" s="7"/>
      <c r="BC438" s="7"/>
      <c r="BD438" s="4"/>
    </row>
    <row r="439" spans="1:56" ht="17.25" customHeight="1" x14ac:dyDescent="0.2">
      <c r="A439" s="6"/>
      <c r="B439" s="8"/>
      <c r="C439" s="7"/>
      <c r="D439" s="7"/>
      <c r="E439" s="7"/>
      <c r="F439" s="7"/>
      <c r="G439" s="7"/>
      <c r="H439" s="4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4"/>
      <c r="Y439" s="7"/>
      <c r="Z439" s="7"/>
      <c r="AA439" s="7"/>
      <c r="AB439" s="7"/>
      <c r="AC439" s="7"/>
      <c r="AD439" s="7"/>
      <c r="AE439" s="7"/>
      <c r="AF439" s="4"/>
      <c r="AG439" s="7"/>
      <c r="AH439" s="7"/>
      <c r="AI439" s="7"/>
      <c r="AJ439" s="7"/>
      <c r="AK439" s="7"/>
      <c r="AL439" s="7"/>
      <c r="AM439" s="7"/>
      <c r="AN439" s="4"/>
      <c r="AO439" s="7"/>
      <c r="AP439" s="7"/>
      <c r="AQ439" s="7"/>
      <c r="AR439" s="4"/>
      <c r="AS439" s="7"/>
      <c r="AT439" s="7"/>
      <c r="AU439" s="7"/>
      <c r="AV439" s="4"/>
      <c r="AW439" s="7"/>
      <c r="AX439" s="7"/>
      <c r="AY439" s="7"/>
      <c r="AZ439" s="4"/>
      <c r="BA439" s="7"/>
      <c r="BB439" s="7"/>
      <c r="BC439" s="7"/>
      <c r="BD439" s="4"/>
    </row>
    <row r="440" spans="1:56" ht="17.25" customHeight="1" x14ac:dyDescent="0.2">
      <c r="A440" s="6"/>
      <c r="B440" s="198"/>
      <c r="C440" s="328"/>
      <c r="D440" s="329"/>
      <c r="E440" s="7"/>
      <c r="F440" s="7"/>
      <c r="G440" s="7"/>
      <c r="H440" s="4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4"/>
      <c r="Y440" s="7"/>
      <c r="Z440" s="7"/>
      <c r="AA440" s="7"/>
      <c r="AB440" s="7"/>
      <c r="AC440" s="7"/>
      <c r="AD440" s="7"/>
      <c r="AE440" s="7"/>
      <c r="AF440" s="4"/>
      <c r="AG440" s="7"/>
      <c r="AH440" s="7"/>
      <c r="AI440" s="7"/>
      <c r="AJ440" s="7"/>
      <c r="AK440" s="7"/>
      <c r="AL440" s="7"/>
      <c r="AM440" s="7"/>
      <c r="AN440" s="4"/>
      <c r="AO440" s="7"/>
      <c r="AP440" s="7"/>
      <c r="AQ440" s="7"/>
      <c r="AR440" s="4"/>
      <c r="AS440" s="7"/>
      <c r="AT440" s="7"/>
      <c r="AU440" s="7"/>
      <c r="AV440" s="4"/>
      <c r="AW440" s="7"/>
      <c r="AX440" s="7"/>
      <c r="AY440" s="7"/>
      <c r="AZ440" s="4"/>
      <c r="BA440" s="7"/>
      <c r="BB440" s="7"/>
      <c r="BC440" s="7"/>
      <c r="BD440" s="4"/>
    </row>
    <row r="441" spans="1:56" ht="17.25" customHeight="1" outlineLevel="1" x14ac:dyDescent="0.2">
      <c r="A441" s="6"/>
      <c r="B441" s="8"/>
      <c r="C441" s="7"/>
      <c r="D441" s="199"/>
      <c r="E441" s="200"/>
      <c r="F441" s="200"/>
      <c r="G441" s="200"/>
      <c r="H441" s="200"/>
      <c r="I441" s="200"/>
      <c r="J441" s="200"/>
      <c r="K441" s="200"/>
      <c r="L441" s="200"/>
      <c r="M441" s="200"/>
      <c r="N441" s="200"/>
      <c r="O441" s="200"/>
      <c r="P441" s="200"/>
      <c r="Q441" s="200"/>
      <c r="R441" s="200"/>
      <c r="S441" s="200"/>
      <c r="T441" s="200"/>
      <c r="U441" s="200"/>
      <c r="V441" s="200"/>
      <c r="W441" s="200"/>
      <c r="X441" s="200"/>
      <c r="Y441" s="200"/>
      <c r="Z441" s="200"/>
      <c r="AA441" s="200"/>
      <c r="AB441" s="200"/>
      <c r="AC441" s="200"/>
      <c r="AD441" s="200"/>
      <c r="AE441" s="200"/>
      <c r="AF441" s="200"/>
      <c r="AG441" s="200"/>
      <c r="AH441" s="200"/>
      <c r="AI441" s="200"/>
      <c r="AJ441" s="200"/>
      <c r="AK441" s="200"/>
      <c r="AL441" s="200"/>
      <c r="AM441" s="200"/>
      <c r="AN441" s="200"/>
      <c r="AO441" s="200"/>
      <c r="AP441" s="200"/>
      <c r="AQ441" s="200"/>
      <c r="AR441" s="200"/>
      <c r="AS441" s="200"/>
      <c r="AT441" s="200"/>
      <c r="AU441" s="200"/>
      <c r="AV441" s="200"/>
      <c r="AW441" s="200"/>
      <c r="AX441" s="200"/>
      <c r="AY441" s="200"/>
      <c r="AZ441" s="200"/>
      <c r="BA441" s="200"/>
      <c r="BB441" s="200"/>
      <c r="BC441" s="200"/>
      <c r="BD441" s="200"/>
    </row>
    <row r="442" spans="1:56" ht="17.25" customHeight="1" outlineLevel="1" x14ac:dyDescent="0.2">
      <c r="A442" s="6"/>
      <c r="B442" s="8"/>
      <c r="C442" s="7"/>
      <c r="D442" s="201"/>
      <c r="E442" s="202"/>
      <c r="F442" s="202"/>
      <c r="G442" s="202"/>
      <c r="H442" s="202"/>
      <c r="I442" s="202"/>
      <c r="J442" s="202"/>
      <c r="K442" s="202"/>
      <c r="L442" s="202"/>
      <c r="M442" s="202"/>
      <c r="N442" s="202"/>
      <c r="O442" s="202"/>
      <c r="P442" s="202"/>
      <c r="Q442" s="202"/>
      <c r="R442" s="202"/>
      <c r="S442" s="202"/>
      <c r="T442" s="202"/>
      <c r="U442" s="202"/>
      <c r="V442" s="202"/>
      <c r="W442" s="202"/>
      <c r="X442" s="202"/>
      <c r="Y442" s="202"/>
      <c r="Z442" s="202"/>
      <c r="AA442" s="202"/>
      <c r="AB442" s="202"/>
      <c r="AC442" s="202"/>
      <c r="AD442" s="202"/>
      <c r="AE442" s="202"/>
      <c r="AF442" s="202"/>
      <c r="AG442" s="202"/>
      <c r="AH442" s="202"/>
      <c r="AI442" s="202"/>
      <c r="AJ442" s="202"/>
      <c r="AK442" s="202"/>
      <c r="AL442" s="202"/>
      <c r="AM442" s="202"/>
      <c r="AN442" s="202"/>
      <c r="AO442" s="202"/>
      <c r="AP442" s="202"/>
      <c r="AQ442" s="202"/>
      <c r="AR442" s="202"/>
      <c r="AS442" s="202"/>
      <c r="AT442" s="202"/>
      <c r="AU442" s="202"/>
      <c r="AV442" s="202"/>
      <c r="AW442" s="202"/>
      <c r="AX442" s="202"/>
      <c r="AY442" s="202"/>
      <c r="AZ442" s="202"/>
      <c r="BA442" s="202"/>
      <c r="BB442" s="202"/>
      <c r="BC442" s="202"/>
      <c r="BD442" s="202"/>
    </row>
    <row r="443" spans="1:56" ht="17.25" customHeight="1" outlineLevel="1" thickBot="1" x14ac:dyDescent="0.25">
      <c r="A443" s="6"/>
      <c r="B443" s="8"/>
      <c r="C443" s="7"/>
      <c r="D443" s="203"/>
      <c r="E443" s="204"/>
      <c r="F443" s="204"/>
      <c r="G443" s="204"/>
      <c r="H443" s="204"/>
      <c r="I443" s="204"/>
      <c r="J443" s="204"/>
      <c r="K443" s="204"/>
      <c r="L443" s="204"/>
      <c r="M443" s="204"/>
      <c r="N443" s="204"/>
      <c r="O443" s="204"/>
      <c r="P443" s="204"/>
      <c r="Q443" s="204"/>
      <c r="R443" s="204"/>
      <c r="S443" s="204"/>
      <c r="T443" s="204"/>
      <c r="U443" s="204"/>
      <c r="V443" s="204"/>
      <c r="W443" s="204"/>
      <c r="X443" s="204"/>
      <c r="Y443" s="204"/>
      <c r="Z443" s="204"/>
      <c r="AA443" s="204"/>
      <c r="AB443" s="204"/>
      <c r="AC443" s="204"/>
      <c r="AD443" s="204"/>
      <c r="AE443" s="204"/>
      <c r="AF443" s="204"/>
      <c r="AG443" s="204"/>
      <c r="AH443" s="204"/>
      <c r="AI443" s="204"/>
      <c r="AJ443" s="204"/>
      <c r="AK443" s="204"/>
      <c r="AL443" s="204"/>
      <c r="AM443" s="204"/>
      <c r="AN443" s="204"/>
      <c r="AO443" s="204"/>
      <c r="AP443" s="204"/>
      <c r="AQ443" s="204"/>
      <c r="AR443" s="204"/>
      <c r="AS443" s="204"/>
      <c r="AT443" s="204"/>
      <c r="AU443" s="204"/>
      <c r="AV443" s="204"/>
      <c r="AW443" s="204"/>
      <c r="AX443" s="204"/>
      <c r="AY443" s="204"/>
      <c r="AZ443" s="204"/>
      <c r="BA443" s="204"/>
      <c r="BB443" s="204"/>
      <c r="BC443" s="204"/>
      <c r="BD443" s="204"/>
    </row>
    <row r="444" spans="1:56" ht="17.25" customHeight="1" outlineLevel="1" thickTop="1" x14ac:dyDescent="0.2">
      <c r="A444" s="6"/>
      <c r="B444" s="8"/>
      <c r="C444" s="7"/>
      <c r="D444" s="7"/>
      <c r="E444" s="7"/>
      <c r="F444" s="7"/>
      <c r="G444" s="7"/>
      <c r="H444" s="4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4"/>
      <c r="Y444" s="7"/>
      <c r="Z444" s="7"/>
      <c r="AA444" s="7"/>
      <c r="AB444" s="7"/>
      <c r="AC444" s="7"/>
      <c r="AD444" s="7"/>
      <c r="AE444" s="7"/>
      <c r="AF444" s="4"/>
      <c r="AG444" s="7"/>
      <c r="AH444" s="7"/>
      <c r="AI444" s="7"/>
      <c r="AJ444" s="7"/>
      <c r="AK444" s="7"/>
      <c r="AL444" s="7"/>
      <c r="AM444" s="7"/>
      <c r="AN444" s="4"/>
      <c r="AO444" s="7"/>
      <c r="AP444" s="7"/>
      <c r="AQ444" s="7"/>
      <c r="AR444" s="4"/>
      <c r="AS444" s="7"/>
      <c r="AT444" s="7"/>
      <c r="AU444" s="7"/>
      <c r="AV444" s="4"/>
      <c r="AW444" s="7"/>
      <c r="AX444" s="7"/>
      <c r="AY444" s="7"/>
      <c r="AZ444" s="4"/>
      <c r="BA444" s="7"/>
      <c r="BB444" s="7"/>
      <c r="BC444" s="7"/>
      <c r="BD444" s="4"/>
    </row>
    <row r="445" spans="1:56" ht="17.25" customHeight="1" outlineLevel="1" x14ac:dyDescent="0.2">
      <c r="A445" s="6"/>
      <c r="B445" s="8"/>
      <c r="C445" s="7"/>
      <c r="D445" s="199"/>
      <c r="E445" s="200"/>
      <c r="F445" s="200"/>
      <c r="G445" s="200"/>
      <c r="H445" s="200"/>
      <c r="I445" s="200"/>
      <c r="J445" s="200"/>
      <c r="K445" s="200"/>
      <c r="L445" s="200"/>
      <c r="M445" s="200"/>
      <c r="N445" s="200"/>
      <c r="O445" s="200"/>
      <c r="P445" s="200"/>
      <c r="Q445" s="200"/>
      <c r="R445" s="200"/>
      <c r="S445" s="200"/>
      <c r="T445" s="200"/>
      <c r="U445" s="200"/>
      <c r="V445" s="200"/>
      <c r="W445" s="200"/>
      <c r="X445" s="200"/>
      <c r="Y445" s="200"/>
      <c r="Z445" s="200"/>
      <c r="AA445" s="200"/>
      <c r="AB445" s="200"/>
      <c r="AC445" s="200"/>
      <c r="AD445" s="200"/>
      <c r="AE445" s="200"/>
      <c r="AF445" s="200"/>
      <c r="AG445" s="200"/>
      <c r="AH445" s="200"/>
      <c r="AI445" s="200"/>
      <c r="AJ445" s="200"/>
      <c r="AK445" s="200"/>
      <c r="AL445" s="200"/>
      <c r="AM445" s="200"/>
      <c r="AN445" s="200"/>
      <c r="AO445" s="200"/>
      <c r="AP445" s="200"/>
      <c r="AQ445" s="200"/>
      <c r="AR445" s="200"/>
      <c r="AS445" s="200"/>
      <c r="AT445" s="200"/>
      <c r="AU445" s="200"/>
      <c r="AV445" s="200"/>
      <c r="AW445" s="200"/>
      <c r="AX445" s="200"/>
      <c r="AY445" s="200"/>
      <c r="AZ445" s="200"/>
      <c r="BA445" s="200"/>
      <c r="BB445" s="200"/>
      <c r="BC445" s="200"/>
      <c r="BD445" s="200"/>
    </row>
    <row r="446" spans="1:56" ht="17.25" customHeight="1" outlineLevel="1" x14ac:dyDescent="0.2">
      <c r="A446" s="6"/>
      <c r="B446" s="8"/>
      <c r="C446" s="7"/>
      <c r="D446" s="201"/>
      <c r="E446" s="202"/>
      <c r="F446" s="202"/>
      <c r="G446" s="202"/>
      <c r="H446" s="202"/>
      <c r="I446" s="202"/>
      <c r="J446" s="202"/>
      <c r="K446" s="202"/>
      <c r="L446" s="202"/>
      <c r="M446" s="202"/>
      <c r="N446" s="202"/>
      <c r="O446" s="202"/>
      <c r="P446" s="202"/>
      <c r="Q446" s="202"/>
      <c r="R446" s="202"/>
      <c r="S446" s="202"/>
      <c r="T446" s="202"/>
      <c r="U446" s="202"/>
      <c r="V446" s="202"/>
      <c r="W446" s="202"/>
      <c r="X446" s="202"/>
      <c r="Y446" s="202"/>
      <c r="Z446" s="202"/>
      <c r="AA446" s="202"/>
      <c r="AB446" s="202"/>
      <c r="AC446" s="202"/>
      <c r="AD446" s="202"/>
      <c r="AE446" s="202"/>
      <c r="AF446" s="202"/>
      <c r="AG446" s="202"/>
      <c r="AH446" s="202"/>
      <c r="AI446" s="202"/>
      <c r="AJ446" s="202"/>
      <c r="AK446" s="202"/>
      <c r="AL446" s="202"/>
      <c r="AM446" s="202"/>
      <c r="AN446" s="202"/>
      <c r="AO446" s="202"/>
      <c r="AP446" s="202"/>
      <c r="AQ446" s="202"/>
      <c r="AR446" s="202"/>
      <c r="AS446" s="202"/>
      <c r="AT446" s="202"/>
      <c r="AU446" s="202"/>
      <c r="AV446" s="202"/>
      <c r="AW446" s="202"/>
      <c r="AX446" s="202"/>
      <c r="AY446" s="202"/>
      <c r="AZ446" s="202"/>
      <c r="BA446" s="202"/>
      <c r="BB446" s="202"/>
      <c r="BC446" s="202"/>
      <c r="BD446" s="202"/>
    </row>
    <row r="447" spans="1:56" ht="17.25" customHeight="1" outlineLevel="1" thickBot="1" x14ac:dyDescent="0.25">
      <c r="A447" s="6"/>
      <c r="B447" s="8"/>
      <c r="C447" s="7"/>
      <c r="D447" s="203"/>
      <c r="E447" s="204"/>
      <c r="F447" s="204"/>
      <c r="G447" s="204"/>
      <c r="H447" s="204"/>
      <c r="I447" s="204"/>
      <c r="J447" s="204"/>
      <c r="K447" s="204"/>
      <c r="L447" s="204"/>
      <c r="M447" s="204"/>
      <c r="N447" s="204"/>
      <c r="O447" s="204"/>
      <c r="P447" s="204"/>
      <c r="Q447" s="204"/>
      <c r="R447" s="204"/>
      <c r="S447" s="204"/>
      <c r="T447" s="204"/>
      <c r="U447" s="204"/>
      <c r="V447" s="204"/>
      <c r="W447" s="204"/>
      <c r="X447" s="204"/>
      <c r="Y447" s="204"/>
      <c r="Z447" s="204"/>
      <c r="AA447" s="204"/>
      <c r="AB447" s="204"/>
      <c r="AC447" s="204"/>
      <c r="AD447" s="204"/>
      <c r="AE447" s="204"/>
      <c r="AF447" s="204"/>
      <c r="AG447" s="204"/>
      <c r="AH447" s="204"/>
      <c r="AI447" s="204"/>
      <c r="AJ447" s="204"/>
      <c r="AK447" s="204"/>
      <c r="AL447" s="204"/>
      <c r="AM447" s="204"/>
      <c r="AN447" s="204"/>
      <c r="AO447" s="204"/>
      <c r="AP447" s="204"/>
      <c r="AQ447" s="204"/>
      <c r="AR447" s="204"/>
      <c r="AS447" s="204"/>
      <c r="AT447" s="204"/>
      <c r="AU447" s="204"/>
      <c r="AV447" s="204"/>
      <c r="AW447" s="204"/>
      <c r="AX447" s="204"/>
      <c r="AY447" s="204"/>
      <c r="AZ447" s="204"/>
      <c r="BA447" s="204"/>
      <c r="BB447" s="204"/>
      <c r="BC447" s="204"/>
      <c r="BD447" s="204"/>
    </row>
    <row r="448" spans="1:56" ht="17.25" customHeight="1" outlineLevel="1" thickTop="1" x14ac:dyDescent="0.2">
      <c r="A448" s="6"/>
      <c r="B448" s="8"/>
      <c r="C448" s="7"/>
      <c r="D448" s="7"/>
      <c r="E448" s="7"/>
      <c r="F448" s="7"/>
      <c r="G448" s="7"/>
      <c r="H448" s="4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4"/>
      <c r="Y448" s="7"/>
      <c r="Z448" s="7"/>
      <c r="AA448" s="7"/>
      <c r="AB448" s="7"/>
      <c r="AC448" s="7"/>
      <c r="AD448" s="7"/>
      <c r="AE448" s="7"/>
      <c r="AF448" s="4"/>
      <c r="AG448" s="7"/>
      <c r="AH448" s="7"/>
      <c r="AI448" s="7"/>
      <c r="AJ448" s="7"/>
      <c r="AK448" s="7"/>
      <c r="AL448" s="7"/>
      <c r="AM448" s="7"/>
      <c r="AN448" s="4"/>
      <c r="AO448" s="7"/>
      <c r="AP448" s="7"/>
      <c r="AQ448" s="7"/>
      <c r="AR448" s="4"/>
      <c r="AS448" s="7"/>
      <c r="AT448" s="7"/>
      <c r="AU448" s="7"/>
      <c r="AV448" s="4"/>
      <c r="AW448" s="7"/>
      <c r="AX448" s="7"/>
      <c r="AY448" s="7"/>
      <c r="AZ448" s="4"/>
      <c r="BA448" s="7"/>
      <c r="BB448" s="7"/>
      <c r="BC448" s="7"/>
      <c r="BD448" s="4"/>
    </row>
    <row r="449" spans="1:56" ht="17.25" customHeight="1" outlineLevel="1" x14ac:dyDescent="0.2">
      <c r="A449" s="6"/>
      <c r="B449" s="8"/>
      <c r="C449" s="7"/>
      <c r="D449" s="205"/>
      <c r="E449" s="200"/>
      <c r="F449" s="200"/>
      <c r="G449" s="200"/>
      <c r="H449" s="200"/>
      <c r="I449" s="200"/>
      <c r="J449" s="200"/>
      <c r="K449" s="200"/>
      <c r="L449" s="200"/>
      <c r="M449" s="200"/>
      <c r="N449" s="200"/>
      <c r="O449" s="200"/>
      <c r="P449" s="200"/>
      <c r="Q449" s="200"/>
      <c r="R449" s="200"/>
      <c r="S449" s="200"/>
      <c r="T449" s="200"/>
      <c r="U449" s="200"/>
      <c r="V449" s="200"/>
      <c r="W449" s="200"/>
      <c r="X449" s="200"/>
      <c r="Y449" s="200"/>
      <c r="Z449" s="200"/>
      <c r="AA449" s="200"/>
      <c r="AB449" s="200"/>
      <c r="AC449" s="200"/>
      <c r="AD449" s="200"/>
      <c r="AE449" s="200"/>
      <c r="AF449" s="200"/>
      <c r="AG449" s="200"/>
      <c r="AH449" s="200"/>
      <c r="AI449" s="200"/>
      <c r="AJ449" s="200"/>
      <c r="AK449" s="200"/>
      <c r="AL449" s="200"/>
      <c r="AM449" s="200"/>
      <c r="AN449" s="200"/>
      <c r="AO449" s="200"/>
      <c r="AP449" s="200"/>
      <c r="AQ449" s="200"/>
      <c r="AR449" s="200"/>
      <c r="AS449" s="200"/>
      <c r="AT449" s="200"/>
      <c r="AU449" s="200"/>
      <c r="AV449" s="200"/>
      <c r="AW449" s="200"/>
      <c r="AX449" s="200"/>
      <c r="AY449" s="200"/>
      <c r="AZ449" s="200"/>
      <c r="BA449" s="200"/>
      <c r="BB449" s="200"/>
      <c r="BC449" s="200"/>
      <c r="BD449" s="200"/>
    </row>
    <row r="450" spans="1:56" ht="17.25" customHeight="1" outlineLevel="1" x14ac:dyDescent="0.2">
      <c r="A450" s="6"/>
      <c r="B450" s="8"/>
      <c r="C450" s="7"/>
      <c r="D450" s="206"/>
      <c r="E450" s="202"/>
      <c r="F450" s="202"/>
      <c r="G450" s="202"/>
      <c r="H450" s="202"/>
      <c r="I450" s="202"/>
      <c r="J450" s="202"/>
      <c r="K450" s="202"/>
      <c r="L450" s="202"/>
      <c r="M450" s="202"/>
      <c r="N450" s="202"/>
      <c r="O450" s="202"/>
      <c r="P450" s="202"/>
      <c r="Q450" s="202"/>
      <c r="R450" s="202"/>
      <c r="S450" s="202"/>
      <c r="T450" s="202"/>
      <c r="U450" s="202"/>
      <c r="V450" s="202"/>
      <c r="W450" s="202"/>
      <c r="X450" s="202"/>
      <c r="Y450" s="202"/>
      <c r="Z450" s="202"/>
      <c r="AA450" s="202"/>
      <c r="AB450" s="202"/>
      <c r="AC450" s="202"/>
      <c r="AD450" s="202"/>
      <c r="AE450" s="202"/>
      <c r="AF450" s="202"/>
      <c r="AG450" s="202"/>
      <c r="AH450" s="202"/>
      <c r="AI450" s="202"/>
      <c r="AJ450" s="202"/>
      <c r="AK450" s="202"/>
      <c r="AL450" s="202"/>
      <c r="AM450" s="202"/>
      <c r="AN450" s="202"/>
      <c r="AO450" s="202"/>
      <c r="AP450" s="202"/>
      <c r="AQ450" s="202"/>
      <c r="AR450" s="202"/>
      <c r="AS450" s="202"/>
      <c r="AT450" s="202"/>
      <c r="AU450" s="202"/>
      <c r="AV450" s="202"/>
      <c r="AW450" s="202"/>
      <c r="AX450" s="202"/>
      <c r="AY450" s="202"/>
      <c r="AZ450" s="202"/>
      <c r="BA450" s="202"/>
      <c r="BB450" s="202"/>
      <c r="BC450" s="202"/>
      <c r="BD450" s="202"/>
    </row>
    <row r="451" spans="1:56" ht="17.25" customHeight="1" outlineLevel="1" x14ac:dyDescent="0.2">
      <c r="A451" s="207"/>
      <c r="B451" s="208"/>
      <c r="C451" s="209"/>
      <c r="D451" s="210"/>
      <c r="E451" s="211"/>
      <c r="F451" s="211"/>
      <c r="G451" s="211"/>
      <c r="H451" s="211"/>
      <c r="I451" s="211"/>
      <c r="J451" s="211"/>
      <c r="K451" s="211"/>
      <c r="L451" s="211"/>
      <c r="M451" s="211"/>
      <c r="N451" s="211"/>
      <c r="O451" s="211"/>
      <c r="P451" s="211"/>
      <c r="Q451" s="211"/>
      <c r="R451" s="211"/>
      <c r="S451" s="211"/>
      <c r="T451" s="211"/>
      <c r="U451" s="211"/>
      <c r="V451" s="211"/>
      <c r="W451" s="211"/>
      <c r="X451" s="211"/>
      <c r="Y451" s="211"/>
      <c r="Z451" s="211"/>
      <c r="AA451" s="211"/>
      <c r="AB451" s="211"/>
      <c r="AC451" s="211"/>
      <c r="AD451" s="211"/>
      <c r="AE451" s="211"/>
      <c r="AF451" s="211"/>
      <c r="AG451" s="211"/>
      <c r="AH451" s="211"/>
      <c r="AI451" s="211"/>
      <c r="AJ451" s="211"/>
      <c r="AK451" s="211"/>
      <c r="AL451" s="211"/>
      <c r="AM451" s="211"/>
      <c r="AN451" s="211"/>
      <c r="AO451" s="211"/>
      <c r="AP451" s="211"/>
      <c r="AQ451" s="211"/>
      <c r="AR451" s="211"/>
      <c r="AS451" s="211"/>
      <c r="AT451" s="211"/>
      <c r="AU451" s="211"/>
      <c r="AV451" s="211"/>
      <c r="AW451" s="211"/>
      <c r="AX451" s="211"/>
      <c r="AY451" s="211"/>
      <c r="AZ451" s="211"/>
      <c r="BA451" s="211"/>
      <c r="BB451" s="211"/>
      <c r="BC451" s="211"/>
      <c r="BD451" s="211"/>
    </row>
    <row r="452" spans="1:56" ht="17.25" customHeight="1" outlineLevel="1" x14ac:dyDescent="0.2">
      <c r="A452" s="212"/>
      <c r="B452" s="213"/>
      <c r="C452" s="214"/>
      <c r="D452" s="215"/>
      <c r="E452" s="216"/>
      <c r="F452" s="216"/>
      <c r="G452" s="216"/>
      <c r="H452" s="216"/>
      <c r="I452" s="216"/>
      <c r="J452" s="216"/>
      <c r="K452" s="216"/>
      <c r="L452" s="216"/>
      <c r="M452" s="216"/>
      <c r="N452" s="216"/>
      <c r="O452" s="216"/>
      <c r="P452" s="216"/>
      <c r="Q452" s="216"/>
      <c r="R452" s="216"/>
      <c r="S452" s="216"/>
      <c r="T452" s="216"/>
      <c r="U452" s="216"/>
      <c r="V452" s="216"/>
      <c r="W452" s="216"/>
      <c r="X452" s="216"/>
      <c r="Y452" s="216"/>
      <c r="Z452" s="216"/>
      <c r="AA452" s="216"/>
      <c r="AB452" s="216"/>
      <c r="AC452" s="216"/>
      <c r="AD452" s="216"/>
      <c r="AE452" s="216"/>
      <c r="AF452" s="216"/>
      <c r="AG452" s="216"/>
      <c r="AH452" s="216"/>
      <c r="AI452" s="216"/>
      <c r="AJ452" s="216"/>
      <c r="AK452" s="216"/>
      <c r="AL452" s="216"/>
      <c r="AM452" s="216"/>
      <c r="AN452" s="216"/>
      <c r="AO452" s="216"/>
      <c r="AP452" s="216"/>
      <c r="AQ452" s="216"/>
      <c r="AR452" s="216"/>
      <c r="AS452" s="216"/>
      <c r="AT452" s="216"/>
      <c r="AU452" s="216"/>
      <c r="AV452" s="216"/>
      <c r="AW452" s="216"/>
      <c r="AX452" s="216"/>
      <c r="AY452" s="216"/>
      <c r="AZ452" s="216"/>
      <c r="BA452" s="216"/>
      <c r="BB452" s="216"/>
      <c r="BC452" s="216"/>
      <c r="BD452" s="216"/>
    </row>
    <row r="453" spans="1:56" ht="17.25" customHeight="1" outlineLevel="1" thickBot="1" x14ac:dyDescent="0.25">
      <c r="A453" s="6"/>
      <c r="B453" s="8"/>
      <c r="C453" s="7"/>
      <c r="D453" s="217"/>
      <c r="E453" s="218"/>
      <c r="F453" s="218"/>
      <c r="G453" s="218"/>
      <c r="H453" s="218"/>
      <c r="I453" s="218"/>
      <c r="J453" s="218"/>
      <c r="K453" s="218"/>
      <c r="L453" s="218"/>
      <c r="M453" s="218"/>
      <c r="N453" s="218"/>
      <c r="O453" s="218"/>
      <c r="P453" s="218"/>
      <c r="Q453" s="218"/>
      <c r="R453" s="218"/>
      <c r="S453" s="218"/>
      <c r="T453" s="218"/>
      <c r="U453" s="218"/>
      <c r="V453" s="218"/>
      <c r="W453" s="218"/>
      <c r="X453" s="218"/>
      <c r="Y453" s="218"/>
      <c r="Z453" s="218"/>
      <c r="AA453" s="218"/>
      <c r="AB453" s="218"/>
      <c r="AC453" s="218"/>
      <c r="AD453" s="218"/>
      <c r="AE453" s="218"/>
      <c r="AF453" s="218"/>
      <c r="AG453" s="218"/>
      <c r="AH453" s="218"/>
      <c r="AI453" s="218"/>
      <c r="AJ453" s="218"/>
      <c r="AK453" s="218"/>
      <c r="AL453" s="218"/>
      <c r="AM453" s="218"/>
      <c r="AN453" s="218"/>
      <c r="AO453" s="218"/>
      <c r="AP453" s="218"/>
      <c r="AQ453" s="218"/>
      <c r="AR453" s="218"/>
      <c r="AS453" s="218"/>
      <c r="AT453" s="218"/>
      <c r="AU453" s="218"/>
      <c r="AV453" s="218"/>
      <c r="AW453" s="218"/>
      <c r="AX453" s="218"/>
      <c r="AY453" s="218"/>
      <c r="AZ453" s="218"/>
      <c r="BA453" s="218"/>
      <c r="BB453" s="218"/>
      <c r="BC453" s="218"/>
      <c r="BD453" s="218"/>
    </row>
    <row r="454" spans="1:56" ht="17.25" customHeight="1" thickTop="1" x14ac:dyDescent="0.2">
      <c r="A454" s="6"/>
      <c r="B454" s="8"/>
      <c r="C454" s="219"/>
      <c r="D454" s="220"/>
      <c r="E454" s="219"/>
      <c r="F454" s="219"/>
      <c r="G454" s="219"/>
      <c r="H454" s="268"/>
      <c r="I454" s="219"/>
      <c r="J454" s="219"/>
      <c r="K454" s="219"/>
      <c r="L454" s="221"/>
      <c r="M454" s="219"/>
      <c r="N454" s="219"/>
      <c r="O454" s="219"/>
      <c r="P454" s="221"/>
      <c r="Q454" s="219"/>
      <c r="R454" s="219"/>
      <c r="S454" s="219"/>
      <c r="T454" s="221"/>
      <c r="U454" s="219"/>
      <c r="V454" s="219"/>
      <c r="W454" s="219"/>
      <c r="X454" s="268"/>
      <c r="Y454" s="219"/>
      <c r="Z454" s="219"/>
      <c r="AA454" s="219"/>
      <c r="AB454" s="221"/>
      <c r="AC454" s="219"/>
      <c r="AD454" s="219"/>
      <c r="AE454" s="219"/>
      <c r="AF454" s="268"/>
      <c r="AG454" s="219"/>
      <c r="AH454" s="219"/>
      <c r="AI454" s="219"/>
      <c r="AJ454" s="221"/>
      <c r="AK454" s="219"/>
      <c r="AL454" s="219"/>
      <c r="AM454" s="219"/>
      <c r="AN454" s="268"/>
      <c r="AO454" s="219"/>
      <c r="AP454" s="219"/>
      <c r="AQ454" s="219"/>
      <c r="AR454" s="268"/>
      <c r="AS454" s="219"/>
      <c r="AT454" s="219"/>
      <c r="AU454" s="219"/>
      <c r="AV454" s="268"/>
      <c r="AW454" s="219"/>
      <c r="AX454" s="219"/>
      <c r="AY454" s="219"/>
      <c r="AZ454" s="268"/>
      <c r="BA454" s="219"/>
      <c r="BB454" s="219"/>
      <c r="BC454" s="219"/>
      <c r="BD454" s="268"/>
    </row>
    <row r="455" spans="1:56" ht="17.25" customHeight="1" x14ac:dyDescent="0.2">
      <c r="A455" s="6"/>
      <c r="B455" s="8"/>
      <c r="C455" s="123"/>
      <c r="D455" s="222"/>
      <c r="E455" s="223"/>
      <c r="F455" s="223"/>
      <c r="G455" s="223"/>
      <c r="H455" s="224"/>
      <c r="I455" s="223"/>
      <c r="J455" s="223"/>
      <c r="K455" s="223"/>
      <c r="L455" s="224"/>
      <c r="M455" s="223"/>
      <c r="N455" s="223"/>
      <c r="O455" s="223"/>
      <c r="P455" s="224"/>
      <c r="Q455" s="223"/>
      <c r="R455" s="223"/>
      <c r="S455" s="223"/>
      <c r="T455" s="224"/>
      <c r="U455" s="223"/>
      <c r="V455" s="223"/>
      <c r="W455" s="223"/>
      <c r="X455" s="224"/>
      <c r="Y455" s="223"/>
      <c r="Z455" s="223"/>
      <c r="AA455" s="223"/>
      <c r="AB455" s="224"/>
      <c r="AC455" s="223"/>
      <c r="AD455" s="223"/>
      <c r="AE455" s="223"/>
      <c r="AF455" s="224"/>
      <c r="AG455" s="223"/>
      <c r="AH455" s="223"/>
      <c r="AI455" s="223"/>
      <c r="AJ455" s="224"/>
      <c r="AK455" s="223"/>
      <c r="AL455" s="223"/>
      <c r="AM455" s="223"/>
      <c r="AN455" s="224"/>
      <c r="AO455" s="223"/>
      <c r="AP455" s="223"/>
      <c r="AQ455" s="223"/>
      <c r="AR455" s="224"/>
      <c r="AS455" s="223"/>
      <c r="AT455" s="223"/>
      <c r="AU455" s="223"/>
      <c r="AV455" s="224"/>
      <c r="AW455" s="223"/>
      <c r="AX455" s="223"/>
      <c r="AY455" s="223"/>
      <c r="AZ455" s="224"/>
      <c r="BA455" s="223"/>
      <c r="BB455" s="223"/>
      <c r="BC455" s="223"/>
      <c r="BD455" s="224"/>
    </row>
    <row r="456" spans="1:56" ht="17.25" customHeight="1" x14ac:dyDescent="0.2">
      <c r="A456" s="6"/>
      <c r="B456" s="8"/>
      <c r="C456" s="35"/>
      <c r="D456" s="36"/>
      <c r="E456" s="225"/>
      <c r="F456" s="225"/>
      <c r="G456" s="225"/>
      <c r="H456" s="226"/>
      <c r="I456" s="225"/>
      <c r="J456" s="225"/>
      <c r="K456" s="225"/>
      <c r="L456" s="226"/>
      <c r="M456" s="225"/>
      <c r="N456" s="225"/>
      <c r="O456" s="225"/>
      <c r="P456" s="226"/>
      <c r="Q456" s="225"/>
      <c r="R456" s="225"/>
      <c r="S456" s="225"/>
      <c r="T456" s="226"/>
      <c r="U456" s="225"/>
      <c r="V456" s="225"/>
      <c r="W456" s="225"/>
      <c r="X456" s="226"/>
      <c r="Y456" s="225"/>
      <c r="Z456" s="225"/>
      <c r="AA456" s="225"/>
      <c r="AB456" s="226"/>
      <c r="AC456" s="225"/>
      <c r="AD456" s="225"/>
      <c r="AE456" s="225"/>
      <c r="AF456" s="226"/>
      <c r="AG456" s="225"/>
      <c r="AH456" s="225"/>
      <c r="AI456" s="225"/>
      <c r="AJ456" s="226"/>
      <c r="AK456" s="225"/>
      <c r="AL456" s="225"/>
      <c r="AM456" s="225"/>
      <c r="AN456" s="226"/>
      <c r="AO456" s="225"/>
      <c r="AP456" s="225"/>
      <c r="AQ456" s="225"/>
      <c r="AR456" s="226"/>
      <c r="AS456" s="225"/>
      <c r="AT456" s="225"/>
      <c r="AU456" s="225"/>
      <c r="AV456" s="226"/>
      <c r="AW456" s="225"/>
      <c r="AX456" s="225"/>
      <c r="AY456" s="225"/>
      <c r="AZ456" s="226"/>
      <c r="BA456" s="225"/>
      <c r="BB456" s="225"/>
      <c r="BC456" s="225"/>
      <c r="BD456" s="226"/>
    </row>
    <row r="457" spans="1:56" ht="17.25" customHeight="1" x14ac:dyDescent="0.2">
      <c r="A457" s="6"/>
      <c r="B457" s="8"/>
      <c r="C457" s="39"/>
      <c r="D457" s="40"/>
      <c r="E457" s="225"/>
      <c r="F457" s="225"/>
      <c r="G457" s="225"/>
      <c r="H457" s="226"/>
      <c r="I457" s="225"/>
      <c r="J457" s="225"/>
      <c r="K457" s="225"/>
      <c r="L457" s="226"/>
      <c r="M457" s="225"/>
      <c r="N457" s="225"/>
      <c r="O457" s="225"/>
      <c r="P457" s="226"/>
      <c r="Q457" s="225"/>
      <c r="R457" s="225"/>
      <c r="S457" s="225"/>
      <c r="T457" s="226"/>
      <c r="U457" s="225"/>
      <c r="V457" s="225"/>
      <c r="W457" s="225"/>
      <c r="X457" s="226"/>
      <c r="Y457" s="225"/>
      <c r="Z457" s="225"/>
      <c r="AA457" s="225"/>
      <c r="AB457" s="226"/>
      <c r="AC457" s="225"/>
      <c r="AD457" s="225"/>
      <c r="AE457" s="225"/>
      <c r="AF457" s="226"/>
      <c r="AG457" s="225"/>
      <c r="AH457" s="225"/>
      <c r="AI457" s="225"/>
      <c r="AJ457" s="226"/>
      <c r="AK457" s="225"/>
      <c r="AL457" s="225"/>
      <c r="AM457" s="225"/>
      <c r="AN457" s="226"/>
      <c r="AO457" s="225"/>
      <c r="AP457" s="225"/>
      <c r="AQ457" s="225"/>
      <c r="AR457" s="226"/>
      <c r="AS457" s="225"/>
      <c r="AT457" s="225"/>
      <c r="AU457" s="225"/>
      <c r="AV457" s="226"/>
      <c r="AW457" s="225"/>
      <c r="AX457" s="225"/>
      <c r="AY457" s="225"/>
      <c r="AZ457" s="226"/>
      <c r="BA457" s="225"/>
      <c r="BB457" s="225"/>
      <c r="BC457" s="225"/>
      <c r="BD457" s="226"/>
    </row>
    <row r="458" spans="1:56" ht="17.25" customHeight="1" x14ac:dyDescent="0.2">
      <c r="A458" s="6"/>
      <c r="B458" s="8"/>
      <c r="C458" s="39"/>
      <c r="D458" s="40"/>
      <c r="E458" s="225"/>
      <c r="F458" s="225"/>
      <c r="G458" s="225"/>
      <c r="H458" s="226"/>
      <c r="I458" s="225"/>
      <c r="J458" s="225"/>
      <c r="K458" s="225"/>
      <c r="L458" s="226"/>
      <c r="M458" s="225"/>
      <c r="N458" s="225"/>
      <c r="O458" s="225"/>
      <c r="P458" s="226"/>
      <c r="Q458" s="225"/>
      <c r="R458" s="225"/>
      <c r="S458" s="225"/>
      <c r="T458" s="226"/>
      <c r="U458" s="225"/>
      <c r="V458" s="225"/>
      <c r="W458" s="225"/>
      <c r="X458" s="226"/>
      <c r="Y458" s="225"/>
      <c r="Z458" s="225"/>
      <c r="AA458" s="225"/>
      <c r="AB458" s="226"/>
      <c r="AC458" s="225"/>
      <c r="AD458" s="225"/>
      <c r="AE458" s="225"/>
      <c r="AF458" s="226"/>
      <c r="AG458" s="225"/>
      <c r="AH458" s="225"/>
      <c r="AI458" s="225"/>
      <c r="AJ458" s="226"/>
      <c r="AK458" s="225"/>
      <c r="AL458" s="225"/>
      <c r="AM458" s="225"/>
      <c r="AN458" s="226"/>
      <c r="AO458" s="225"/>
      <c r="AP458" s="225"/>
      <c r="AQ458" s="225"/>
      <c r="AR458" s="226"/>
      <c r="AS458" s="225"/>
      <c r="AT458" s="225"/>
      <c r="AU458" s="225"/>
      <c r="AV458" s="226"/>
      <c r="AW458" s="225"/>
      <c r="AX458" s="225"/>
      <c r="AY458" s="225"/>
      <c r="AZ458" s="226"/>
      <c r="BA458" s="225"/>
      <c r="BB458" s="225"/>
      <c r="BC458" s="225"/>
      <c r="BD458" s="226"/>
    </row>
    <row r="459" spans="1:56" ht="17.25" customHeight="1" x14ac:dyDescent="0.2">
      <c r="A459" s="6"/>
      <c r="B459" s="8"/>
      <c r="C459" s="39"/>
      <c r="D459" s="40"/>
      <c r="E459" s="225"/>
      <c r="F459" s="225"/>
      <c r="G459" s="225"/>
      <c r="H459" s="226"/>
      <c r="I459" s="225"/>
      <c r="J459" s="225"/>
      <c r="K459" s="225"/>
      <c r="L459" s="226"/>
      <c r="M459" s="225"/>
      <c r="N459" s="225"/>
      <c r="O459" s="225"/>
      <c r="P459" s="226"/>
      <c r="Q459" s="225"/>
      <c r="R459" s="225"/>
      <c r="S459" s="225"/>
      <c r="T459" s="226"/>
      <c r="U459" s="225"/>
      <c r="V459" s="225"/>
      <c r="W459" s="225"/>
      <c r="X459" s="226"/>
      <c r="Y459" s="225"/>
      <c r="Z459" s="225"/>
      <c r="AA459" s="225"/>
      <c r="AB459" s="226"/>
      <c r="AC459" s="225"/>
      <c r="AD459" s="225"/>
      <c r="AE459" s="225"/>
      <c r="AF459" s="226"/>
      <c r="AG459" s="225"/>
      <c r="AH459" s="225"/>
      <c r="AI459" s="225"/>
      <c r="AJ459" s="226"/>
      <c r="AK459" s="225"/>
      <c r="AL459" s="225"/>
      <c r="AM459" s="225"/>
      <c r="AN459" s="226"/>
      <c r="AO459" s="225"/>
      <c r="AP459" s="225"/>
      <c r="AQ459" s="225"/>
      <c r="AR459" s="226"/>
      <c r="AS459" s="225"/>
      <c r="AT459" s="225"/>
      <c r="AU459" s="225"/>
      <c r="AV459" s="226"/>
      <c r="AW459" s="225"/>
      <c r="AX459" s="225"/>
      <c r="AY459" s="225"/>
      <c r="AZ459" s="226"/>
      <c r="BA459" s="225"/>
      <c r="BB459" s="225"/>
      <c r="BC459" s="225"/>
      <c r="BD459" s="226"/>
    </row>
    <row r="460" spans="1:56" ht="17.25" customHeight="1" x14ac:dyDescent="0.2">
      <c r="A460" s="6"/>
      <c r="B460" s="8"/>
      <c r="C460" s="29"/>
      <c r="D460" s="30"/>
      <c r="E460" s="225"/>
      <c r="F460" s="225"/>
      <c r="G460" s="225"/>
      <c r="H460" s="226"/>
      <c r="I460" s="225"/>
      <c r="J460" s="225"/>
      <c r="K460" s="225"/>
      <c r="L460" s="226"/>
      <c r="M460" s="225"/>
      <c r="N460" s="225"/>
      <c r="O460" s="225"/>
      <c r="P460" s="226"/>
      <c r="Q460" s="225"/>
      <c r="R460" s="225"/>
      <c r="S460" s="225"/>
      <c r="T460" s="226"/>
      <c r="U460" s="225"/>
      <c r="V460" s="225"/>
      <c r="W460" s="225"/>
      <c r="X460" s="226"/>
      <c r="Y460" s="225"/>
      <c r="Z460" s="225"/>
      <c r="AA460" s="225"/>
      <c r="AB460" s="226"/>
      <c r="AC460" s="225"/>
      <c r="AD460" s="225"/>
      <c r="AE460" s="225"/>
      <c r="AF460" s="226"/>
      <c r="AG460" s="225"/>
      <c r="AH460" s="225"/>
      <c r="AI460" s="225"/>
      <c r="AJ460" s="226"/>
      <c r="AK460" s="225"/>
      <c r="AL460" s="225"/>
      <c r="AM460" s="225"/>
      <c r="AN460" s="226"/>
      <c r="AO460" s="225"/>
      <c r="AP460" s="225"/>
      <c r="AQ460" s="225"/>
      <c r="AR460" s="226"/>
      <c r="AS460" s="225"/>
      <c r="AT460" s="225"/>
      <c r="AU460" s="225"/>
      <c r="AV460" s="226"/>
      <c r="AW460" s="225"/>
      <c r="AX460" s="225"/>
      <c r="AY460" s="225"/>
      <c r="AZ460" s="226"/>
      <c r="BA460" s="225"/>
      <c r="BB460" s="225"/>
      <c r="BC460" s="225"/>
      <c r="BD460" s="226"/>
    </row>
    <row r="461" spans="1:56" ht="17.25" customHeight="1" x14ac:dyDescent="0.2">
      <c r="A461" s="6"/>
      <c r="B461" s="8"/>
      <c r="C461" s="39"/>
      <c r="D461" s="40"/>
      <c r="E461" s="225"/>
      <c r="F461" s="225"/>
      <c r="G461" s="225"/>
      <c r="H461" s="226"/>
      <c r="I461" s="225"/>
      <c r="J461" s="225"/>
      <c r="K461" s="225"/>
      <c r="L461" s="226"/>
      <c r="M461" s="225"/>
      <c r="N461" s="225"/>
      <c r="O461" s="225"/>
      <c r="P461" s="226"/>
      <c r="Q461" s="225"/>
      <c r="R461" s="225"/>
      <c r="S461" s="225"/>
      <c r="T461" s="226"/>
      <c r="U461" s="225"/>
      <c r="V461" s="225"/>
      <c r="W461" s="225"/>
      <c r="X461" s="226"/>
      <c r="Y461" s="225"/>
      <c r="Z461" s="225"/>
      <c r="AA461" s="225"/>
      <c r="AB461" s="226"/>
      <c r="AC461" s="225"/>
      <c r="AD461" s="225"/>
      <c r="AE461" s="225"/>
      <c r="AF461" s="226"/>
      <c r="AG461" s="225"/>
      <c r="AH461" s="225"/>
      <c r="AI461" s="225"/>
      <c r="AJ461" s="226"/>
      <c r="AK461" s="225"/>
      <c r="AL461" s="225"/>
      <c r="AM461" s="225"/>
      <c r="AN461" s="226"/>
      <c r="AO461" s="225"/>
      <c r="AP461" s="225"/>
      <c r="AQ461" s="225"/>
      <c r="AR461" s="226"/>
      <c r="AS461" s="225"/>
      <c r="AT461" s="225"/>
      <c r="AU461" s="225"/>
      <c r="AV461" s="226"/>
      <c r="AW461" s="225"/>
      <c r="AX461" s="225"/>
      <c r="AY461" s="225"/>
      <c r="AZ461" s="226"/>
      <c r="BA461" s="225"/>
      <c r="BB461" s="225"/>
      <c r="BC461" s="225"/>
      <c r="BD461" s="226"/>
    </row>
    <row r="462" spans="1:56" ht="17.25" customHeight="1" x14ac:dyDescent="0.2">
      <c r="A462" s="6"/>
      <c r="B462" s="8"/>
      <c r="C462" s="44"/>
      <c r="D462" s="40"/>
      <c r="E462" s="225"/>
      <c r="F462" s="225"/>
      <c r="G462" s="225"/>
      <c r="H462" s="226"/>
      <c r="I462" s="225"/>
      <c r="J462" s="225"/>
      <c r="K462" s="225"/>
      <c r="L462" s="226"/>
      <c r="M462" s="225"/>
      <c r="N462" s="225"/>
      <c r="O462" s="225"/>
      <c r="P462" s="226"/>
      <c r="Q462" s="225"/>
      <c r="R462" s="225"/>
      <c r="S462" s="225"/>
      <c r="T462" s="226"/>
      <c r="U462" s="225"/>
      <c r="V462" s="225"/>
      <c r="W462" s="225"/>
      <c r="X462" s="226"/>
      <c r="Y462" s="225"/>
      <c r="Z462" s="225"/>
      <c r="AA462" s="225"/>
      <c r="AB462" s="226"/>
      <c r="AC462" s="225"/>
      <c r="AD462" s="225"/>
      <c r="AE462" s="225"/>
      <c r="AF462" s="226"/>
      <c r="AG462" s="225"/>
      <c r="AH462" s="225"/>
      <c r="AI462" s="225"/>
      <c r="AJ462" s="226"/>
      <c r="AK462" s="225"/>
      <c r="AL462" s="225"/>
      <c r="AM462" s="225"/>
      <c r="AN462" s="226"/>
      <c r="AO462" s="225"/>
      <c r="AP462" s="225"/>
      <c r="AQ462" s="225"/>
      <c r="AR462" s="226"/>
      <c r="AS462" s="225"/>
      <c r="AT462" s="225"/>
      <c r="AU462" s="225"/>
      <c r="AV462" s="226"/>
      <c r="AW462" s="225"/>
      <c r="AX462" s="225"/>
      <c r="AY462" s="225"/>
      <c r="AZ462" s="226"/>
      <c r="BA462" s="225"/>
      <c r="BB462" s="225"/>
      <c r="BC462" s="225"/>
      <c r="BD462" s="226"/>
    </row>
    <row r="463" spans="1:56" ht="17.25" customHeight="1" thickBot="1" x14ac:dyDescent="0.25">
      <c r="A463" s="6"/>
      <c r="B463" s="227"/>
      <c r="C463" s="228"/>
      <c r="D463" s="229"/>
      <c r="E463" s="230"/>
      <c r="F463" s="230"/>
      <c r="G463" s="230"/>
      <c r="H463" s="231"/>
      <c r="I463" s="230"/>
      <c r="J463" s="230"/>
      <c r="K463" s="230"/>
      <c r="L463" s="231"/>
      <c r="M463" s="230"/>
      <c r="N463" s="230"/>
      <c r="O463" s="230"/>
      <c r="P463" s="231"/>
      <c r="Q463" s="230"/>
      <c r="R463" s="230"/>
      <c r="S463" s="230"/>
      <c r="T463" s="231"/>
      <c r="U463" s="230"/>
      <c r="V463" s="230"/>
      <c r="W463" s="230"/>
      <c r="X463" s="231"/>
      <c r="Y463" s="230"/>
      <c r="Z463" s="230"/>
      <c r="AA463" s="230"/>
      <c r="AB463" s="231"/>
      <c r="AC463" s="230"/>
      <c r="AD463" s="230"/>
      <c r="AE463" s="230"/>
      <c r="AF463" s="231"/>
      <c r="AG463" s="230"/>
      <c r="AH463" s="230"/>
      <c r="AI463" s="230"/>
      <c r="AJ463" s="231"/>
      <c r="AK463" s="230"/>
      <c r="AL463" s="230"/>
      <c r="AM463" s="230"/>
      <c r="AN463" s="231"/>
      <c r="AO463" s="230"/>
      <c r="AP463" s="230"/>
      <c r="AQ463" s="230"/>
      <c r="AR463" s="231"/>
      <c r="AS463" s="230"/>
      <c r="AT463" s="230"/>
      <c r="AU463" s="230"/>
      <c r="AV463" s="231"/>
      <c r="AW463" s="230"/>
      <c r="AX463" s="230"/>
      <c r="AY463" s="230"/>
      <c r="AZ463" s="231"/>
      <c r="BA463" s="230"/>
      <c r="BB463" s="230"/>
      <c r="BC463" s="230"/>
      <c r="BD463" s="231"/>
    </row>
    <row r="464" spans="1:56" ht="17.25" customHeight="1" thickTop="1" thickBot="1" x14ac:dyDescent="0.25">
      <c r="A464" s="6"/>
      <c r="B464" s="8"/>
      <c r="C464" s="7"/>
      <c r="D464" s="7"/>
      <c r="E464" s="4"/>
      <c r="F464" s="4"/>
      <c r="G464" s="4"/>
      <c r="H464" s="232"/>
      <c r="I464" s="4"/>
      <c r="J464" s="4"/>
      <c r="K464" s="4"/>
      <c r="L464" s="232"/>
      <c r="M464" s="4"/>
      <c r="N464" s="4"/>
      <c r="O464" s="4"/>
      <c r="P464" s="232"/>
      <c r="Q464" s="4"/>
      <c r="R464" s="4"/>
      <c r="S464" s="4"/>
      <c r="T464" s="232"/>
      <c r="U464" s="4"/>
      <c r="V464" s="4"/>
      <c r="W464" s="4"/>
      <c r="X464" s="232"/>
      <c r="Y464" s="4"/>
      <c r="Z464" s="4"/>
      <c r="AA464" s="4"/>
      <c r="AB464" s="232"/>
      <c r="AC464" s="4"/>
      <c r="AD464" s="4"/>
      <c r="AE464" s="4"/>
      <c r="AF464" s="232"/>
      <c r="AG464" s="4"/>
      <c r="AH464" s="4"/>
      <c r="AI464" s="4"/>
      <c r="AJ464" s="232"/>
      <c r="AK464" s="4"/>
      <c r="AL464" s="4"/>
      <c r="AM464" s="4"/>
      <c r="AN464" s="232"/>
      <c r="AO464" s="4"/>
      <c r="AP464" s="4"/>
      <c r="AQ464" s="4"/>
      <c r="AR464" s="232"/>
      <c r="AS464" s="4"/>
      <c r="AT464" s="4"/>
      <c r="AU464" s="4"/>
      <c r="AV464" s="232"/>
      <c r="AW464" s="4"/>
      <c r="AX464" s="4"/>
      <c r="AY464" s="4"/>
      <c r="AZ464" s="232"/>
      <c r="BA464" s="4"/>
      <c r="BB464" s="4"/>
      <c r="BC464" s="4"/>
      <c r="BD464" s="232"/>
    </row>
    <row r="465" spans="1:56" ht="17.25" customHeight="1" thickTop="1" thickBot="1" x14ac:dyDescent="0.25">
      <c r="A465" s="6"/>
      <c r="B465" s="8"/>
      <c r="C465" s="7"/>
      <c r="D465" s="7"/>
      <c r="E465" s="233"/>
      <c r="F465" s="234"/>
      <c r="G465" s="234"/>
      <c r="H465" s="253"/>
      <c r="I465" s="233"/>
      <c r="J465" s="234"/>
      <c r="K465" s="234"/>
      <c r="L465" s="235"/>
      <c r="M465" s="233"/>
      <c r="N465" s="234"/>
      <c r="O465" s="234"/>
      <c r="P465" s="235"/>
      <c r="Q465" s="233"/>
      <c r="R465" s="234"/>
      <c r="S465" s="234"/>
      <c r="T465" s="235"/>
      <c r="U465" s="233"/>
      <c r="V465" s="234"/>
      <c r="W465" s="234"/>
      <c r="X465" s="253"/>
      <c r="Y465" s="233"/>
      <c r="Z465" s="234"/>
      <c r="AA465" s="234"/>
      <c r="AB465" s="235"/>
      <c r="AC465" s="233"/>
      <c r="AD465" s="234"/>
      <c r="AE465" s="234"/>
      <c r="AF465" s="253"/>
      <c r="AG465" s="233"/>
      <c r="AH465" s="234"/>
      <c r="AI465" s="234"/>
      <c r="AJ465" s="235"/>
      <c r="AK465" s="233"/>
      <c r="AL465" s="234"/>
      <c r="AM465" s="234"/>
      <c r="AN465" s="253"/>
      <c r="AO465" s="233"/>
      <c r="AP465" s="234"/>
      <c r="AQ465" s="234"/>
      <c r="AR465" s="253"/>
      <c r="AS465" s="233"/>
      <c r="AT465" s="234"/>
      <c r="AU465" s="234"/>
      <c r="AV465" s="253"/>
      <c r="AW465" s="233"/>
      <c r="AX465" s="234"/>
      <c r="AY465" s="234"/>
      <c r="AZ465" s="253"/>
      <c r="BA465" s="233"/>
      <c r="BB465" s="234"/>
      <c r="BC465" s="234"/>
      <c r="BD465" s="253"/>
    </row>
    <row r="466" spans="1:56" ht="17.25" customHeight="1" thickTop="1" x14ac:dyDescent="0.2">
      <c r="A466" s="6"/>
      <c r="B466" s="8"/>
      <c r="C466" s="7"/>
      <c r="D466" s="7"/>
      <c r="E466" s="7"/>
      <c r="F466" s="7"/>
      <c r="G466" s="7"/>
      <c r="H466" s="4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4"/>
      <c r="Y466" s="7"/>
      <c r="Z466" s="7"/>
      <c r="AA466" s="7"/>
      <c r="AB466" s="7"/>
      <c r="AC466" s="7"/>
      <c r="AD466" s="7"/>
      <c r="AE466" s="7"/>
      <c r="AF466" s="4"/>
      <c r="AG466" s="7"/>
      <c r="AH466" s="7"/>
      <c r="AI466" s="7"/>
      <c r="AJ466" s="7"/>
      <c r="AK466" s="7"/>
      <c r="AL466" s="7"/>
      <c r="AM466" s="7"/>
      <c r="AN466" s="4"/>
      <c r="AO466" s="7"/>
      <c r="AP466" s="7"/>
      <c r="AQ466" s="7"/>
      <c r="AR466" s="7"/>
      <c r="AS466" s="7"/>
      <c r="AT466" s="7"/>
      <c r="AU466" s="7"/>
      <c r="AV466" s="4"/>
      <c r="AW466" s="7"/>
      <c r="AX466" s="7"/>
      <c r="AY466" s="7"/>
      <c r="AZ466" s="7"/>
      <c r="BA466" s="7"/>
      <c r="BB466" s="7"/>
      <c r="BC466" s="7"/>
      <c r="BD466" s="4"/>
    </row>
    <row r="467" spans="1:56" ht="17.25" hidden="1" customHeight="1" outlineLevel="1" x14ac:dyDescent="0.2">
      <c r="A467" s="6"/>
      <c r="B467" s="236">
        <v>1</v>
      </c>
      <c r="C467" s="236"/>
      <c r="D467" s="237" t="s">
        <v>91</v>
      </c>
      <c r="E467" s="238">
        <f t="shared" ref="E467:AF467" si="833">SUM(E11:E15)</f>
        <v>25011</v>
      </c>
      <c r="F467" s="238">
        <f t="shared" si="833"/>
        <v>29185</v>
      </c>
      <c r="G467" s="238">
        <f t="shared" si="833"/>
        <v>0</v>
      </c>
      <c r="H467" s="239">
        <f t="shared" si="833"/>
        <v>54196</v>
      </c>
      <c r="I467" s="238">
        <f t="shared" si="833"/>
        <v>0</v>
      </c>
      <c r="J467" s="238">
        <f t="shared" si="833"/>
        <v>0</v>
      </c>
      <c r="K467" s="238">
        <f t="shared" si="833"/>
        <v>0</v>
      </c>
      <c r="L467" s="239">
        <f t="shared" si="833"/>
        <v>0</v>
      </c>
      <c r="M467" s="238">
        <f t="shared" si="833"/>
        <v>25011</v>
      </c>
      <c r="N467" s="238">
        <f t="shared" si="833"/>
        <v>29185</v>
      </c>
      <c r="O467" s="238">
        <f t="shared" si="833"/>
        <v>0</v>
      </c>
      <c r="P467" s="239">
        <f t="shared" si="833"/>
        <v>54196</v>
      </c>
      <c r="Q467" s="238">
        <f t="shared" si="833"/>
        <v>0</v>
      </c>
      <c r="R467" s="238">
        <f t="shared" si="833"/>
        <v>0</v>
      </c>
      <c r="S467" s="238">
        <f t="shared" si="833"/>
        <v>0</v>
      </c>
      <c r="T467" s="239">
        <f t="shared" si="833"/>
        <v>0</v>
      </c>
      <c r="U467" s="238">
        <f t="shared" si="833"/>
        <v>25011</v>
      </c>
      <c r="V467" s="238">
        <f t="shared" si="833"/>
        <v>29185</v>
      </c>
      <c r="W467" s="238">
        <f t="shared" si="833"/>
        <v>0</v>
      </c>
      <c r="X467" s="239">
        <f t="shared" si="833"/>
        <v>54196</v>
      </c>
      <c r="Y467" s="238">
        <f t="shared" si="833"/>
        <v>-4000</v>
      </c>
      <c r="Z467" s="238">
        <f t="shared" si="833"/>
        <v>4000</v>
      </c>
      <c r="AA467" s="238">
        <f t="shared" si="833"/>
        <v>0</v>
      </c>
      <c r="AB467" s="239">
        <f t="shared" si="833"/>
        <v>0</v>
      </c>
      <c r="AC467" s="238">
        <f t="shared" si="833"/>
        <v>21011</v>
      </c>
      <c r="AD467" s="238">
        <f t="shared" si="833"/>
        <v>33185</v>
      </c>
      <c r="AE467" s="238">
        <f t="shared" si="833"/>
        <v>0</v>
      </c>
      <c r="AF467" s="239">
        <f t="shared" si="833"/>
        <v>54196</v>
      </c>
      <c r="AG467" s="238">
        <f t="shared" ref="AG467:AN467" si="834">SUM(AG11:AG15)</f>
        <v>589</v>
      </c>
      <c r="AH467" s="238">
        <f t="shared" si="834"/>
        <v>0</v>
      </c>
      <c r="AI467" s="238">
        <f t="shared" si="834"/>
        <v>0</v>
      </c>
      <c r="AJ467" s="239">
        <f t="shared" si="834"/>
        <v>589</v>
      </c>
      <c r="AK467" s="238">
        <f t="shared" si="834"/>
        <v>21600</v>
      </c>
      <c r="AL467" s="238">
        <f t="shared" si="834"/>
        <v>33185</v>
      </c>
      <c r="AM467" s="238">
        <f t="shared" si="834"/>
        <v>0</v>
      </c>
      <c r="AN467" s="239">
        <f t="shared" si="834"/>
        <v>54785</v>
      </c>
      <c r="AO467" s="238">
        <f t="shared" ref="AO467:AV467" si="835">SUM(AO11:AO15)</f>
        <v>0</v>
      </c>
      <c r="AP467" s="238">
        <f t="shared" si="835"/>
        <v>0</v>
      </c>
      <c r="AQ467" s="238">
        <f t="shared" si="835"/>
        <v>0</v>
      </c>
      <c r="AR467" s="239">
        <f t="shared" si="835"/>
        <v>0</v>
      </c>
      <c r="AS467" s="238">
        <f t="shared" si="835"/>
        <v>21600</v>
      </c>
      <c r="AT467" s="238">
        <f t="shared" si="835"/>
        <v>33185</v>
      </c>
      <c r="AU467" s="238">
        <f t="shared" si="835"/>
        <v>0</v>
      </c>
      <c r="AV467" s="239">
        <f t="shared" si="835"/>
        <v>54785</v>
      </c>
      <c r="AW467" s="238">
        <f t="shared" ref="AW467:BD467" si="836">SUM(AW11:AW15)</f>
        <v>0</v>
      </c>
      <c r="AX467" s="238">
        <f t="shared" si="836"/>
        <v>0</v>
      </c>
      <c r="AY467" s="238">
        <f t="shared" si="836"/>
        <v>0</v>
      </c>
      <c r="AZ467" s="239">
        <f t="shared" si="836"/>
        <v>0</v>
      </c>
      <c r="BA467" s="238">
        <f t="shared" si="836"/>
        <v>21600</v>
      </c>
      <c r="BB467" s="238">
        <f t="shared" si="836"/>
        <v>33185</v>
      </c>
      <c r="BC467" s="238">
        <f t="shared" si="836"/>
        <v>0</v>
      </c>
      <c r="BD467" s="239">
        <f t="shared" si="836"/>
        <v>54785</v>
      </c>
    </row>
    <row r="468" spans="1:56" ht="17.25" hidden="1" customHeight="1" outlineLevel="1" x14ac:dyDescent="0.2">
      <c r="A468" s="6"/>
      <c r="B468" s="240">
        <v>2</v>
      </c>
      <c r="C468" s="240"/>
      <c r="D468" s="241" t="s">
        <v>23</v>
      </c>
      <c r="E468" s="242">
        <f t="shared" ref="E468:AF468" si="837">SUM(E22:E26)</f>
        <v>1156819</v>
      </c>
      <c r="F468" s="242">
        <f t="shared" si="837"/>
        <v>20183</v>
      </c>
      <c r="G468" s="242">
        <f t="shared" si="837"/>
        <v>0</v>
      </c>
      <c r="H468" s="243">
        <f t="shared" si="837"/>
        <v>1177002</v>
      </c>
      <c r="I468" s="242">
        <f t="shared" si="837"/>
        <v>29148</v>
      </c>
      <c r="J468" s="242">
        <f t="shared" si="837"/>
        <v>-225</v>
      </c>
      <c r="K468" s="242">
        <f t="shared" si="837"/>
        <v>0</v>
      </c>
      <c r="L468" s="243">
        <f t="shared" si="837"/>
        <v>28923</v>
      </c>
      <c r="M468" s="242">
        <f t="shared" si="837"/>
        <v>1185967</v>
      </c>
      <c r="N468" s="242">
        <f t="shared" si="837"/>
        <v>19958</v>
      </c>
      <c r="O468" s="242">
        <f t="shared" si="837"/>
        <v>0</v>
      </c>
      <c r="P468" s="243">
        <f t="shared" si="837"/>
        <v>1205925</v>
      </c>
      <c r="Q468" s="242">
        <f t="shared" si="837"/>
        <v>79</v>
      </c>
      <c r="R468" s="242">
        <f t="shared" si="837"/>
        <v>0</v>
      </c>
      <c r="S468" s="242">
        <f t="shared" si="837"/>
        <v>0</v>
      </c>
      <c r="T468" s="243">
        <f t="shared" si="837"/>
        <v>79</v>
      </c>
      <c r="U468" s="242">
        <f t="shared" si="837"/>
        <v>1186046</v>
      </c>
      <c r="V468" s="242">
        <f t="shared" si="837"/>
        <v>19958</v>
      </c>
      <c r="W468" s="242">
        <f t="shared" si="837"/>
        <v>0</v>
      </c>
      <c r="X468" s="243">
        <f t="shared" si="837"/>
        <v>1206004</v>
      </c>
      <c r="Y468" s="242">
        <f t="shared" si="837"/>
        <v>7487</v>
      </c>
      <c r="Z468" s="242">
        <f t="shared" si="837"/>
        <v>0</v>
      </c>
      <c r="AA468" s="242">
        <f t="shared" si="837"/>
        <v>0</v>
      </c>
      <c r="AB468" s="243">
        <f t="shared" si="837"/>
        <v>7487</v>
      </c>
      <c r="AC468" s="242">
        <f t="shared" si="837"/>
        <v>1193533</v>
      </c>
      <c r="AD468" s="242">
        <f t="shared" si="837"/>
        <v>19958</v>
      </c>
      <c r="AE468" s="242">
        <f t="shared" si="837"/>
        <v>0</v>
      </c>
      <c r="AF468" s="243">
        <f t="shared" si="837"/>
        <v>1213491</v>
      </c>
      <c r="AG468" s="242">
        <f t="shared" ref="AG468:AN468" si="838">SUM(AG22:AG26)</f>
        <v>-7400</v>
      </c>
      <c r="AH468" s="242">
        <f t="shared" si="838"/>
        <v>0</v>
      </c>
      <c r="AI468" s="242">
        <f t="shared" si="838"/>
        <v>0</v>
      </c>
      <c r="AJ468" s="243">
        <f t="shared" si="838"/>
        <v>-7400</v>
      </c>
      <c r="AK468" s="242">
        <f t="shared" si="838"/>
        <v>1186133</v>
      </c>
      <c r="AL468" s="242">
        <f t="shared" si="838"/>
        <v>19958</v>
      </c>
      <c r="AM468" s="242">
        <f t="shared" si="838"/>
        <v>0</v>
      </c>
      <c r="AN468" s="243">
        <f t="shared" si="838"/>
        <v>1206091</v>
      </c>
      <c r="AO468" s="242">
        <f t="shared" ref="AO468:AV468" si="839">SUM(AO22:AO26)</f>
        <v>0</v>
      </c>
      <c r="AP468" s="242">
        <f t="shared" si="839"/>
        <v>0</v>
      </c>
      <c r="AQ468" s="242">
        <f t="shared" si="839"/>
        <v>0</v>
      </c>
      <c r="AR468" s="243">
        <f t="shared" si="839"/>
        <v>0</v>
      </c>
      <c r="AS468" s="242">
        <f t="shared" si="839"/>
        <v>1186133</v>
      </c>
      <c r="AT468" s="242">
        <f t="shared" si="839"/>
        <v>19958</v>
      </c>
      <c r="AU468" s="242">
        <f t="shared" si="839"/>
        <v>0</v>
      </c>
      <c r="AV468" s="243">
        <f t="shared" si="839"/>
        <v>1206091</v>
      </c>
      <c r="AW468" s="242">
        <f t="shared" ref="AW468:BD468" si="840">SUM(AW22:AW26)</f>
        <v>-218</v>
      </c>
      <c r="AX468" s="242">
        <f t="shared" si="840"/>
        <v>0</v>
      </c>
      <c r="AY468" s="242">
        <f t="shared" si="840"/>
        <v>0</v>
      </c>
      <c r="AZ468" s="243">
        <f t="shared" si="840"/>
        <v>-218</v>
      </c>
      <c r="BA468" s="242">
        <f t="shared" si="840"/>
        <v>1185915</v>
      </c>
      <c r="BB468" s="242">
        <f t="shared" si="840"/>
        <v>19958</v>
      </c>
      <c r="BC468" s="242">
        <f t="shared" si="840"/>
        <v>0</v>
      </c>
      <c r="BD468" s="243">
        <f t="shared" si="840"/>
        <v>1205873</v>
      </c>
    </row>
    <row r="469" spans="1:56" ht="17.25" hidden="1" customHeight="1" outlineLevel="1" x14ac:dyDescent="0.2">
      <c r="A469" s="6"/>
      <c r="B469" s="240">
        <v>3</v>
      </c>
      <c r="C469" s="240"/>
      <c r="D469" s="241" t="s">
        <v>24</v>
      </c>
      <c r="E469" s="242">
        <f t="shared" ref="E469:AF469" si="841">SUM(E31:E35)</f>
        <v>325789</v>
      </c>
      <c r="F469" s="242">
        <f t="shared" si="841"/>
        <v>0</v>
      </c>
      <c r="G469" s="242">
        <f t="shared" si="841"/>
        <v>0</v>
      </c>
      <c r="H469" s="243">
        <f t="shared" si="841"/>
        <v>325789</v>
      </c>
      <c r="I469" s="242">
        <f t="shared" si="841"/>
        <v>-19947</v>
      </c>
      <c r="J469" s="242">
        <f t="shared" si="841"/>
        <v>0</v>
      </c>
      <c r="K469" s="242">
        <f t="shared" si="841"/>
        <v>0</v>
      </c>
      <c r="L469" s="243">
        <f t="shared" si="841"/>
        <v>-19947</v>
      </c>
      <c r="M469" s="242">
        <f t="shared" si="841"/>
        <v>305842</v>
      </c>
      <c r="N469" s="242">
        <f t="shared" si="841"/>
        <v>0</v>
      </c>
      <c r="O469" s="242">
        <f t="shared" si="841"/>
        <v>0</v>
      </c>
      <c r="P469" s="243">
        <f t="shared" si="841"/>
        <v>305842</v>
      </c>
      <c r="Q469" s="242">
        <f t="shared" si="841"/>
        <v>0</v>
      </c>
      <c r="R469" s="242">
        <f t="shared" si="841"/>
        <v>0</v>
      </c>
      <c r="S469" s="242">
        <f t="shared" si="841"/>
        <v>0</v>
      </c>
      <c r="T469" s="243">
        <f t="shared" si="841"/>
        <v>0</v>
      </c>
      <c r="U469" s="242">
        <f t="shared" si="841"/>
        <v>305842</v>
      </c>
      <c r="V469" s="242">
        <f t="shared" si="841"/>
        <v>0</v>
      </c>
      <c r="W469" s="242">
        <f t="shared" si="841"/>
        <v>0</v>
      </c>
      <c r="X469" s="243">
        <f t="shared" si="841"/>
        <v>305842</v>
      </c>
      <c r="Y469" s="242">
        <f t="shared" si="841"/>
        <v>0</v>
      </c>
      <c r="Z469" s="242">
        <f t="shared" si="841"/>
        <v>0</v>
      </c>
      <c r="AA469" s="242">
        <f t="shared" si="841"/>
        <v>0</v>
      </c>
      <c r="AB469" s="243">
        <f t="shared" si="841"/>
        <v>0</v>
      </c>
      <c r="AC469" s="242">
        <f t="shared" si="841"/>
        <v>305842</v>
      </c>
      <c r="AD469" s="242">
        <f t="shared" si="841"/>
        <v>0</v>
      </c>
      <c r="AE469" s="242">
        <f t="shared" si="841"/>
        <v>0</v>
      </c>
      <c r="AF469" s="243">
        <f t="shared" si="841"/>
        <v>305842</v>
      </c>
      <c r="AG469" s="242">
        <f t="shared" ref="AG469:AN469" si="842">SUM(AG31:AG35)</f>
        <v>-826</v>
      </c>
      <c r="AH469" s="242">
        <f t="shared" si="842"/>
        <v>0</v>
      </c>
      <c r="AI469" s="242">
        <f t="shared" si="842"/>
        <v>0</v>
      </c>
      <c r="AJ469" s="243">
        <f t="shared" si="842"/>
        <v>-826</v>
      </c>
      <c r="AK469" s="242">
        <f t="shared" si="842"/>
        <v>305016</v>
      </c>
      <c r="AL469" s="242">
        <f t="shared" si="842"/>
        <v>0</v>
      </c>
      <c r="AM469" s="242">
        <f t="shared" si="842"/>
        <v>0</v>
      </c>
      <c r="AN469" s="243">
        <f t="shared" si="842"/>
        <v>305016</v>
      </c>
      <c r="AO469" s="242">
        <f t="shared" ref="AO469:AV469" si="843">SUM(AO31:AO35)</f>
        <v>0</v>
      </c>
      <c r="AP469" s="242">
        <f t="shared" si="843"/>
        <v>0</v>
      </c>
      <c r="AQ469" s="242">
        <f t="shared" si="843"/>
        <v>0</v>
      </c>
      <c r="AR469" s="243">
        <f t="shared" si="843"/>
        <v>0</v>
      </c>
      <c r="AS469" s="242">
        <f t="shared" si="843"/>
        <v>305016</v>
      </c>
      <c r="AT469" s="242">
        <f t="shared" si="843"/>
        <v>0</v>
      </c>
      <c r="AU469" s="242">
        <f t="shared" si="843"/>
        <v>0</v>
      </c>
      <c r="AV469" s="243">
        <f t="shared" si="843"/>
        <v>305016</v>
      </c>
      <c r="AW469" s="242">
        <f t="shared" ref="AW469:BD469" si="844">SUM(AW31:AW35)</f>
        <v>0</v>
      </c>
      <c r="AX469" s="242">
        <f t="shared" si="844"/>
        <v>0</v>
      </c>
      <c r="AY469" s="242">
        <f t="shared" si="844"/>
        <v>0</v>
      </c>
      <c r="AZ469" s="243">
        <f t="shared" si="844"/>
        <v>0</v>
      </c>
      <c r="BA469" s="242">
        <f t="shared" si="844"/>
        <v>305016</v>
      </c>
      <c r="BB469" s="242">
        <f t="shared" si="844"/>
        <v>0</v>
      </c>
      <c r="BC469" s="242">
        <f t="shared" si="844"/>
        <v>0</v>
      </c>
      <c r="BD469" s="243">
        <f t="shared" si="844"/>
        <v>305016</v>
      </c>
    </row>
    <row r="470" spans="1:56" ht="17.25" hidden="1" customHeight="1" outlineLevel="1" x14ac:dyDescent="0.2">
      <c r="A470" s="6"/>
      <c r="B470" s="240">
        <v>4</v>
      </c>
      <c r="C470" s="240"/>
      <c r="D470" s="241" t="s">
        <v>25</v>
      </c>
      <c r="E470" s="242">
        <f t="shared" ref="E470:AF470" si="845">SUM(E40:E44)</f>
        <v>676443</v>
      </c>
      <c r="F470" s="242">
        <f t="shared" si="845"/>
        <v>10000</v>
      </c>
      <c r="G470" s="242">
        <f t="shared" si="845"/>
        <v>0</v>
      </c>
      <c r="H470" s="243">
        <f t="shared" si="845"/>
        <v>686443</v>
      </c>
      <c r="I470" s="242">
        <f t="shared" si="845"/>
        <v>48260</v>
      </c>
      <c r="J470" s="242">
        <f t="shared" si="845"/>
        <v>0</v>
      </c>
      <c r="K470" s="242">
        <f t="shared" si="845"/>
        <v>0</v>
      </c>
      <c r="L470" s="243">
        <f t="shared" si="845"/>
        <v>48260</v>
      </c>
      <c r="M470" s="242">
        <f t="shared" si="845"/>
        <v>724703</v>
      </c>
      <c r="N470" s="242">
        <f t="shared" si="845"/>
        <v>10000</v>
      </c>
      <c r="O470" s="242">
        <f t="shared" si="845"/>
        <v>0</v>
      </c>
      <c r="P470" s="243">
        <f t="shared" si="845"/>
        <v>734703</v>
      </c>
      <c r="Q470" s="242">
        <f t="shared" si="845"/>
        <v>0</v>
      </c>
      <c r="R470" s="242">
        <f t="shared" si="845"/>
        <v>0</v>
      </c>
      <c r="S470" s="242">
        <f t="shared" si="845"/>
        <v>0</v>
      </c>
      <c r="T470" s="243">
        <f t="shared" si="845"/>
        <v>0</v>
      </c>
      <c r="U470" s="242">
        <f t="shared" si="845"/>
        <v>724703</v>
      </c>
      <c r="V470" s="242">
        <f t="shared" si="845"/>
        <v>10000</v>
      </c>
      <c r="W470" s="242">
        <f t="shared" si="845"/>
        <v>0</v>
      </c>
      <c r="X470" s="243">
        <f t="shared" si="845"/>
        <v>734703</v>
      </c>
      <c r="Y470" s="242">
        <f t="shared" si="845"/>
        <v>0</v>
      </c>
      <c r="Z470" s="242">
        <f t="shared" si="845"/>
        <v>0</v>
      </c>
      <c r="AA470" s="242">
        <f t="shared" si="845"/>
        <v>0</v>
      </c>
      <c r="AB470" s="243">
        <f t="shared" si="845"/>
        <v>0</v>
      </c>
      <c r="AC470" s="242">
        <f t="shared" si="845"/>
        <v>724703</v>
      </c>
      <c r="AD470" s="242">
        <f t="shared" si="845"/>
        <v>10000</v>
      </c>
      <c r="AE470" s="242">
        <f t="shared" si="845"/>
        <v>0</v>
      </c>
      <c r="AF470" s="243">
        <f t="shared" si="845"/>
        <v>734703</v>
      </c>
      <c r="AG470" s="242">
        <f t="shared" ref="AG470:AN470" si="846">SUM(AG40:AG44)</f>
        <v>9000</v>
      </c>
      <c r="AH470" s="242">
        <f t="shared" si="846"/>
        <v>0</v>
      </c>
      <c r="AI470" s="242">
        <f t="shared" si="846"/>
        <v>0</v>
      </c>
      <c r="AJ470" s="243">
        <f t="shared" si="846"/>
        <v>9000</v>
      </c>
      <c r="AK470" s="242">
        <f t="shared" si="846"/>
        <v>733703</v>
      </c>
      <c r="AL470" s="242">
        <f t="shared" si="846"/>
        <v>10000</v>
      </c>
      <c r="AM470" s="242">
        <f t="shared" si="846"/>
        <v>0</v>
      </c>
      <c r="AN470" s="243">
        <f t="shared" si="846"/>
        <v>743703</v>
      </c>
      <c r="AO470" s="242">
        <f t="shared" ref="AO470:AV470" si="847">SUM(AO40:AO44)</f>
        <v>0</v>
      </c>
      <c r="AP470" s="242">
        <f t="shared" si="847"/>
        <v>0</v>
      </c>
      <c r="AQ470" s="242">
        <f t="shared" si="847"/>
        <v>0</v>
      </c>
      <c r="AR470" s="243">
        <f t="shared" si="847"/>
        <v>0</v>
      </c>
      <c r="AS470" s="242">
        <f t="shared" si="847"/>
        <v>733703</v>
      </c>
      <c r="AT470" s="242">
        <f t="shared" si="847"/>
        <v>10000</v>
      </c>
      <c r="AU470" s="242">
        <f t="shared" si="847"/>
        <v>0</v>
      </c>
      <c r="AV470" s="243">
        <f t="shared" si="847"/>
        <v>743703</v>
      </c>
      <c r="AW470" s="242">
        <f t="shared" ref="AW470:BD470" si="848">SUM(AW40:AW44)</f>
        <v>54</v>
      </c>
      <c r="AX470" s="242">
        <f t="shared" si="848"/>
        <v>0</v>
      </c>
      <c r="AY470" s="242">
        <f t="shared" si="848"/>
        <v>0</v>
      </c>
      <c r="AZ470" s="243">
        <f t="shared" si="848"/>
        <v>54</v>
      </c>
      <c r="BA470" s="242">
        <f t="shared" si="848"/>
        <v>733757</v>
      </c>
      <c r="BB470" s="242">
        <f t="shared" si="848"/>
        <v>10000</v>
      </c>
      <c r="BC470" s="242">
        <f t="shared" si="848"/>
        <v>0</v>
      </c>
      <c r="BD470" s="243">
        <f t="shared" si="848"/>
        <v>743757</v>
      </c>
    </row>
    <row r="471" spans="1:56" ht="17.25" hidden="1" customHeight="1" outlineLevel="1" x14ac:dyDescent="0.2">
      <c r="A471" s="6"/>
      <c r="B471" s="240">
        <v>5</v>
      </c>
      <c r="C471" s="240"/>
      <c r="D471" s="241" t="s">
        <v>26</v>
      </c>
      <c r="E471" s="242">
        <f t="shared" ref="E471:AF471" si="849">SUM(E49:E53)</f>
        <v>0</v>
      </c>
      <c r="F471" s="242">
        <f t="shared" si="849"/>
        <v>200</v>
      </c>
      <c r="G471" s="242">
        <f t="shared" si="849"/>
        <v>0</v>
      </c>
      <c r="H471" s="243">
        <f t="shared" si="849"/>
        <v>200</v>
      </c>
      <c r="I471" s="242">
        <f t="shared" si="849"/>
        <v>0</v>
      </c>
      <c r="J471" s="242">
        <f t="shared" si="849"/>
        <v>0</v>
      </c>
      <c r="K471" s="242">
        <f t="shared" si="849"/>
        <v>0</v>
      </c>
      <c r="L471" s="243">
        <f t="shared" si="849"/>
        <v>0</v>
      </c>
      <c r="M471" s="242">
        <f t="shared" si="849"/>
        <v>0</v>
      </c>
      <c r="N471" s="242">
        <f t="shared" si="849"/>
        <v>200</v>
      </c>
      <c r="O471" s="242">
        <f t="shared" si="849"/>
        <v>0</v>
      </c>
      <c r="P471" s="243">
        <f t="shared" si="849"/>
        <v>200</v>
      </c>
      <c r="Q471" s="242">
        <f t="shared" si="849"/>
        <v>0</v>
      </c>
      <c r="R471" s="242">
        <f t="shared" si="849"/>
        <v>-79</v>
      </c>
      <c r="S471" s="242">
        <f t="shared" si="849"/>
        <v>0</v>
      </c>
      <c r="T471" s="243">
        <f t="shared" si="849"/>
        <v>-79</v>
      </c>
      <c r="U471" s="242">
        <f t="shared" si="849"/>
        <v>0</v>
      </c>
      <c r="V471" s="242">
        <f t="shared" si="849"/>
        <v>121</v>
      </c>
      <c r="W471" s="242">
        <f t="shared" si="849"/>
        <v>0</v>
      </c>
      <c r="X471" s="243">
        <f t="shared" si="849"/>
        <v>121</v>
      </c>
      <c r="Y471" s="242">
        <f t="shared" si="849"/>
        <v>0</v>
      </c>
      <c r="Z471" s="242">
        <f t="shared" si="849"/>
        <v>0</v>
      </c>
      <c r="AA471" s="242">
        <f t="shared" si="849"/>
        <v>0</v>
      </c>
      <c r="AB471" s="243">
        <f t="shared" si="849"/>
        <v>0</v>
      </c>
      <c r="AC471" s="242">
        <f t="shared" si="849"/>
        <v>0</v>
      </c>
      <c r="AD471" s="242">
        <f t="shared" si="849"/>
        <v>121</v>
      </c>
      <c r="AE471" s="242">
        <f t="shared" si="849"/>
        <v>0</v>
      </c>
      <c r="AF471" s="243">
        <f t="shared" si="849"/>
        <v>121</v>
      </c>
      <c r="AG471" s="242">
        <f t="shared" ref="AG471:AN471" si="850">SUM(AG49:AG53)</f>
        <v>0</v>
      </c>
      <c r="AH471" s="242">
        <f t="shared" si="850"/>
        <v>0</v>
      </c>
      <c r="AI471" s="242">
        <f t="shared" si="850"/>
        <v>0</v>
      </c>
      <c r="AJ471" s="243">
        <f t="shared" si="850"/>
        <v>0</v>
      </c>
      <c r="AK471" s="242">
        <f t="shared" si="850"/>
        <v>0</v>
      </c>
      <c r="AL471" s="242">
        <f t="shared" si="850"/>
        <v>121</v>
      </c>
      <c r="AM471" s="242">
        <f t="shared" si="850"/>
        <v>0</v>
      </c>
      <c r="AN471" s="243">
        <f t="shared" si="850"/>
        <v>121</v>
      </c>
      <c r="AO471" s="242">
        <f t="shared" ref="AO471:AV471" si="851">SUM(AO49:AO53)</f>
        <v>0</v>
      </c>
      <c r="AP471" s="242">
        <f t="shared" si="851"/>
        <v>0</v>
      </c>
      <c r="AQ471" s="242">
        <f t="shared" si="851"/>
        <v>0</v>
      </c>
      <c r="AR471" s="243">
        <f t="shared" si="851"/>
        <v>0</v>
      </c>
      <c r="AS471" s="242">
        <f t="shared" si="851"/>
        <v>0</v>
      </c>
      <c r="AT471" s="242">
        <f t="shared" si="851"/>
        <v>121</v>
      </c>
      <c r="AU471" s="242">
        <f t="shared" si="851"/>
        <v>0</v>
      </c>
      <c r="AV471" s="243">
        <f t="shared" si="851"/>
        <v>121</v>
      </c>
      <c r="AW471" s="242">
        <f t="shared" ref="AW471:BD471" si="852">SUM(AW49:AW53)</f>
        <v>0</v>
      </c>
      <c r="AX471" s="242">
        <f t="shared" si="852"/>
        <v>0</v>
      </c>
      <c r="AY471" s="242">
        <f t="shared" si="852"/>
        <v>0</v>
      </c>
      <c r="AZ471" s="243">
        <f t="shared" si="852"/>
        <v>0</v>
      </c>
      <c r="BA471" s="242">
        <f t="shared" si="852"/>
        <v>0</v>
      </c>
      <c r="BB471" s="242">
        <f t="shared" si="852"/>
        <v>121</v>
      </c>
      <c r="BC471" s="242">
        <f t="shared" si="852"/>
        <v>0</v>
      </c>
      <c r="BD471" s="243">
        <f t="shared" si="852"/>
        <v>121</v>
      </c>
    </row>
    <row r="472" spans="1:56" ht="17.25" hidden="1" customHeight="1" outlineLevel="1" x14ac:dyDescent="0.2">
      <c r="A472" s="6"/>
      <c r="B472" s="240">
        <v>6</v>
      </c>
      <c r="C472" s="240"/>
      <c r="D472" s="241" t="s">
        <v>27</v>
      </c>
      <c r="E472" s="242">
        <f t="shared" ref="E472:AF472" si="853">SUM(E58:E62)</f>
        <v>0</v>
      </c>
      <c r="F472" s="242">
        <f t="shared" si="853"/>
        <v>0</v>
      </c>
      <c r="G472" s="242">
        <f t="shared" si="853"/>
        <v>0</v>
      </c>
      <c r="H472" s="243">
        <f t="shared" si="853"/>
        <v>0</v>
      </c>
      <c r="I472" s="242">
        <f t="shared" si="853"/>
        <v>0</v>
      </c>
      <c r="J472" s="242">
        <f t="shared" si="853"/>
        <v>0</v>
      </c>
      <c r="K472" s="242">
        <f t="shared" si="853"/>
        <v>0</v>
      </c>
      <c r="L472" s="243">
        <f t="shared" si="853"/>
        <v>0</v>
      </c>
      <c r="M472" s="242">
        <f t="shared" si="853"/>
        <v>0</v>
      </c>
      <c r="N472" s="242">
        <f t="shared" si="853"/>
        <v>0</v>
      </c>
      <c r="O472" s="242">
        <f t="shared" si="853"/>
        <v>0</v>
      </c>
      <c r="P472" s="243">
        <f t="shared" si="853"/>
        <v>0</v>
      </c>
      <c r="Q472" s="242">
        <f t="shared" si="853"/>
        <v>0</v>
      </c>
      <c r="R472" s="242">
        <f t="shared" si="853"/>
        <v>0</v>
      </c>
      <c r="S472" s="242">
        <f t="shared" si="853"/>
        <v>0</v>
      </c>
      <c r="T472" s="243">
        <f t="shared" si="853"/>
        <v>0</v>
      </c>
      <c r="U472" s="242">
        <f t="shared" si="853"/>
        <v>0</v>
      </c>
      <c r="V472" s="242">
        <f t="shared" si="853"/>
        <v>0</v>
      </c>
      <c r="W472" s="242">
        <f t="shared" si="853"/>
        <v>0</v>
      </c>
      <c r="X472" s="243">
        <f t="shared" si="853"/>
        <v>0</v>
      </c>
      <c r="Y472" s="242">
        <f t="shared" si="853"/>
        <v>0</v>
      </c>
      <c r="Z472" s="242">
        <f t="shared" si="853"/>
        <v>0</v>
      </c>
      <c r="AA472" s="242">
        <f t="shared" si="853"/>
        <v>0</v>
      </c>
      <c r="AB472" s="243">
        <f t="shared" si="853"/>
        <v>0</v>
      </c>
      <c r="AC472" s="242">
        <f t="shared" si="853"/>
        <v>0</v>
      </c>
      <c r="AD472" s="242">
        <f t="shared" si="853"/>
        <v>0</v>
      </c>
      <c r="AE472" s="242">
        <f t="shared" si="853"/>
        <v>0</v>
      </c>
      <c r="AF472" s="243">
        <f t="shared" si="853"/>
        <v>0</v>
      </c>
      <c r="AG472" s="242">
        <f t="shared" ref="AG472:AN472" si="854">SUM(AG58:AG62)</f>
        <v>0</v>
      </c>
      <c r="AH472" s="242">
        <f t="shared" si="854"/>
        <v>0</v>
      </c>
      <c r="AI472" s="242">
        <f t="shared" si="854"/>
        <v>0</v>
      </c>
      <c r="AJ472" s="243">
        <f t="shared" si="854"/>
        <v>0</v>
      </c>
      <c r="AK472" s="242">
        <f t="shared" si="854"/>
        <v>0</v>
      </c>
      <c r="AL472" s="242">
        <f t="shared" si="854"/>
        <v>0</v>
      </c>
      <c r="AM472" s="242">
        <f t="shared" si="854"/>
        <v>0</v>
      </c>
      <c r="AN472" s="243">
        <f t="shared" si="854"/>
        <v>0</v>
      </c>
      <c r="AO472" s="242">
        <f t="shared" ref="AO472:AV472" si="855">SUM(AO58:AO62)</f>
        <v>0</v>
      </c>
      <c r="AP472" s="242">
        <f t="shared" si="855"/>
        <v>0</v>
      </c>
      <c r="AQ472" s="242">
        <f t="shared" si="855"/>
        <v>0</v>
      </c>
      <c r="AR472" s="243">
        <f t="shared" si="855"/>
        <v>0</v>
      </c>
      <c r="AS472" s="242">
        <f t="shared" si="855"/>
        <v>0</v>
      </c>
      <c r="AT472" s="242">
        <f t="shared" si="855"/>
        <v>0</v>
      </c>
      <c r="AU472" s="242">
        <f t="shared" si="855"/>
        <v>0</v>
      </c>
      <c r="AV472" s="243">
        <f t="shared" si="855"/>
        <v>0</v>
      </c>
      <c r="AW472" s="242">
        <f t="shared" ref="AW472:BD472" si="856">SUM(AW58:AW62)</f>
        <v>0</v>
      </c>
      <c r="AX472" s="242">
        <f t="shared" si="856"/>
        <v>0</v>
      </c>
      <c r="AY472" s="242">
        <f t="shared" si="856"/>
        <v>0</v>
      </c>
      <c r="AZ472" s="243">
        <f t="shared" si="856"/>
        <v>0</v>
      </c>
      <c r="BA472" s="242">
        <f t="shared" si="856"/>
        <v>0</v>
      </c>
      <c r="BB472" s="242">
        <f t="shared" si="856"/>
        <v>0</v>
      </c>
      <c r="BC472" s="242">
        <f t="shared" si="856"/>
        <v>0</v>
      </c>
      <c r="BD472" s="243">
        <f t="shared" si="856"/>
        <v>0</v>
      </c>
    </row>
    <row r="473" spans="1:56" ht="17.25" hidden="1" customHeight="1" outlineLevel="1" x14ac:dyDescent="0.2">
      <c r="A473" s="6"/>
      <c r="B473" s="240">
        <v>7</v>
      </c>
      <c r="C473" s="240"/>
      <c r="D473" s="241" t="s">
        <v>28</v>
      </c>
      <c r="E473" s="242">
        <f t="shared" ref="E473:AF473" si="857">SUM(E67:E71)</f>
        <v>2256</v>
      </c>
      <c r="F473" s="242">
        <f t="shared" si="857"/>
        <v>5035</v>
      </c>
      <c r="G473" s="242">
        <f t="shared" si="857"/>
        <v>0</v>
      </c>
      <c r="H473" s="243">
        <f t="shared" si="857"/>
        <v>7291</v>
      </c>
      <c r="I473" s="242">
        <f t="shared" si="857"/>
        <v>4300</v>
      </c>
      <c r="J473" s="242">
        <f t="shared" si="857"/>
        <v>0</v>
      </c>
      <c r="K473" s="242">
        <f t="shared" si="857"/>
        <v>0</v>
      </c>
      <c r="L473" s="243">
        <f t="shared" si="857"/>
        <v>4300</v>
      </c>
      <c r="M473" s="242">
        <f t="shared" si="857"/>
        <v>6556</v>
      </c>
      <c r="N473" s="242">
        <f t="shared" si="857"/>
        <v>5035</v>
      </c>
      <c r="O473" s="242">
        <f t="shared" si="857"/>
        <v>0</v>
      </c>
      <c r="P473" s="243">
        <f t="shared" si="857"/>
        <v>11591</v>
      </c>
      <c r="Q473" s="242">
        <f t="shared" si="857"/>
        <v>0</v>
      </c>
      <c r="R473" s="242">
        <f t="shared" si="857"/>
        <v>0</v>
      </c>
      <c r="S473" s="242">
        <f t="shared" si="857"/>
        <v>0</v>
      </c>
      <c r="T473" s="243">
        <f t="shared" si="857"/>
        <v>0</v>
      </c>
      <c r="U473" s="242">
        <f t="shared" si="857"/>
        <v>6556</v>
      </c>
      <c r="V473" s="242">
        <f t="shared" si="857"/>
        <v>5035</v>
      </c>
      <c r="W473" s="242">
        <f t="shared" si="857"/>
        <v>0</v>
      </c>
      <c r="X473" s="243">
        <f t="shared" si="857"/>
        <v>11591</v>
      </c>
      <c r="Y473" s="242">
        <f t="shared" si="857"/>
        <v>0</v>
      </c>
      <c r="Z473" s="242">
        <f t="shared" si="857"/>
        <v>0</v>
      </c>
      <c r="AA473" s="242">
        <f t="shared" si="857"/>
        <v>0</v>
      </c>
      <c r="AB473" s="243">
        <f t="shared" si="857"/>
        <v>0</v>
      </c>
      <c r="AC473" s="242">
        <f t="shared" si="857"/>
        <v>6556</v>
      </c>
      <c r="AD473" s="242">
        <f t="shared" si="857"/>
        <v>5035</v>
      </c>
      <c r="AE473" s="242">
        <f t="shared" si="857"/>
        <v>0</v>
      </c>
      <c r="AF473" s="243">
        <f t="shared" si="857"/>
        <v>11591</v>
      </c>
      <c r="AG473" s="242">
        <f t="shared" ref="AG473:AN473" si="858">SUM(AG67:AG71)</f>
        <v>0</v>
      </c>
      <c r="AH473" s="242">
        <f t="shared" si="858"/>
        <v>508</v>
      </c>
      <c r="AI473" s="242">
        <f t="shared" si="858"/>
        <v>0</v>
      </c>
      <c r="AJ473" s="243">
        <f t="shared" si="858"/>
        <v>508</v>
      </c>
      <c r="AK473" s="242">
        <f t="shared" si="858"/>
        <v>6556</v>
      </c>
      <c r="AL473" s="242">
        <f t="shared" si="858"/>
        <v>5543</v>
      </c>
      <c r="AM473" s="242">
        <f t="shared" si="858"/>
        <v>0</v>
      </c>
      <c r="AN473" s="243">
        <f t="shared" si="858"/>
        <v>12099</v>
      </c>
      <c r="AO473" s="242">
        <f t="shared" ref="AO473:AV473" si="859">SUM(AO67:AO71)</f>
        <v>0</v>
      </c>
      <c r="AP473" s="242">
        <f t="shared" si="859"/>
        <v>0</v>
      </c>
      <c r="AQ473" s="242">
        <f t="shared" si="859"/>
        <v>0</v>
      </c>
      <c r="AR473" s="243">
        <f t="shared" si="859"/>
        <v>0</v>
      </c>
      <c r="AS473" s="242">
        <f t="shared" si="859"/>
        <v>6556</v>
      </c>
      <c r="AT473" s="242">
        <f t="shared" si="859"/>
        <v>5543</v>
      </c>
      <c r="AU473" s="242">
        <f t="shared" si="859"/>
        <v>0</v>
      </c>
      <c r="AV473" s="243">
        <f t="shared" si="859"/>
        <v>12099</v>
      </c>
      <c r="AW473" s="242">
        <f t="shared" ref="AW473:BD473" si="860">SUM(AW67:AW71)</f>
        <v>0</v>
      </c>
      <c r="AX473" s="242">
        <f t="shared" si="860"/>
        <v>0</v>
      </c>
      <c r="AY473" s="242">
        <f t="shared" si="860"/>
        <v>0</v>
      </c>
      <c r="AZ473" s="243">
        <f t="shared" si="860"/>
        <v>0</v>
      </c>
      <c r="BA473" s="242">
        <f t="shared" si="860"/>
        <v>6556</v>
      </c>
      <c r="BB473" s="242">
        <f t="shared" si="860"/>
        <v>5543</v>
      </c>
      <c r="BC473" s="242">
        <f t="shared" si="860"/>
        <v>0</v>
      </c>
      <c r="BD473" s="243">
        <f t="shared" si="860"/>
        <v>12099</v>
      </c>
    </row>
    <row r="474" spans="1:56" ht="17.25" hidden="1" customHeight="1" outlineLevel="1" x14ac:dyDescent="0.2">
      <c r="A474" s="6"/>
      <c r="B474" s="240">
        <v>8</v>
      </c>
      <c r="C474" s="240"/>
      <c r="D474" s="241" t="s">
        <v>29</v>
      </c>
      <c r="E474" s="242">
        <f t="shared" ref="E474:AF474" si="861">SUM(E76:E80)</f>
        <v>6135</v>
      </c>
      <c r="F474" s="242">
        <f t="shared" si="861"/>
        <v>55696</v>
      </c>
      <c r="G474" s="242">
        <f t="shared" si="861"/>
        <v>0</v>
      </c>
      <c r="H474" s="243">
        <f t="shared" si="861"/>
        <v>61831</v>
      </c>
      <c r="I474" s="242">
        <f t="shared" si="861"/>
        <v>0</v>
      </c>
      <c r="J474" s="242">
        <f t="shared" si="861"/>
        <v>7224</v>
      </c>
      <c r="K474" s="242">
        <f t="shared" si="861"/>
        <v>0</v>
      </c>
      <c r="L474" s="243">
        <f t="shared" si="861"/>
        <v>7224</v>
      </c>
      <c r="M474" s="242">
        <f t="shared" si="861"/>
        <v>6135</v>
      </c>
      <c r="N474" s="242">
        <f t="shared" si="861"/>
        <v>62920</v>
      </c>
      <c r="O474" s="242">
        <f t="shared" si="861"/>
        <v>0</v>
      </c>
      <c r="P474" s="243">
        <f t="shared" si="861"/>
        <v>69055</v>
      </c>
      <c r="Q474" s="242">
        <f t="shared" si="861"/>
        <v>0</v>
      </c>
      <c r="R474" s="242">
        <f t="shared" si="861"/>
        <v>250</v>
      </c>
      <c r="S474" s="242">
        <f t="shared" si="861"/>
        <v>0</v>
      </c>
      <c r="T474" s="243">
        <f t="shared" si="861"/>
        <v>250</v>
      </c>
      <c r="U474" s="242">
        <f t="shared" si="861"/>
        <v>6135</v>
      </c>
      <c r="V474" s="242">
        <f t="shared" si="861"/>
        <v>63170</v>
      </c>
      <c r="W474" s="242">
        <f t="shared" si="861"/>
        <v>0</v>
      </c>
      <c r="X474" s="243">
        <f t="shared" si="861"/>
        <v>69305</v>
      </c>
      <c r="Y474" s="242">
        <f t="shared" si="861"/>
        <v>0</v>
      </c>
      <c r="Z474" s="242">
        <f t="shared" si="861"/>
        <v>0</v>
      </c>
      <c r="AA474" s="242">
        <f t="shared" si="861"/>
        <v>0</v>
      </c>
      <c r="AB474" s="243">
        <f t="shared" si="861"/>
        <v>0</v>
      </c>
      <c r="AC474" s="242">
        <f t="shared" si="861"/>
        <v>6135</v>
      </c>
      <c r="AD474" s="242">
        <f t="shared" si="861"/>
        <v>63170</v>
      </c>
      <c r="AE474" s="242">
        <f t="shared" si="861"/>
        <v>0</v>
      </c>
      <c r="AF474" s="243">
        <f t="shared" si="861"/>
        <v>69305</v>
      </c>
      <c r="AG474" s="242">
        <f t="shared" ref="AG474:AN474" si="862">SUM(AG76:AG80)</f>
        <v>0</v>
      </c>
      <c r="AH474" s="242">
        <f t="shared" si="862"/>
        <v>7000</v>
      </c>
      <c r="AI474" s="242">
        <f t="shared" si="862"/>
        <v>0</v>
      </c>
      <c r="AJ474" s="243">
        <f t="shared" si="862"/>
        <v>7000</v>
      </c>
      <c r="AK474" s="242">
        <f t="shared" si="862"/>
        <v>6135</v>
      </c>
      <c r="AL474" s="242">
        <f t="shared" si="862"/>
        <v>70170</v>
      </c>
      <c r="AM474" s="242">
        <f t="shared" si="862"/>
        <v>0</v>
      </c>
      <c r="AN474" s="243">
        <f t="shared" si="862"/>
        <v>76305</v>
      </c>
      <c r="AO474" s="242">
        <f t="shared" ref="AO474:AV474" si="863">SUM(AO76:AO80)</f>
        <v>0</v>
      </c>
      <c r="AP474" s="242">
        <f t="shared" si="863"/>
        <v>-250</v>
      </c>
      <c r="AQ474" s="242">
        <f t="shared" si="863"/>
        <v>0</v>
      </c>
      <c r="AR474" s="243">
        <f t="shared" si="863"/>
        <v>-250</v>
      </c>
      <c r="AS474" s="242">
        <f t="shared" si="863"/>
        <v>6135</v>
      </c>
      <c r="AT474" s="242">
        <f t="shared" si="863"/>
        <v>69920</v>
      </c>
      <c r="AU474" s="242">
        <f t="shared" si="863"/>
        <v>0</v>
      </c>
      <c r="AV474" s="243">
        <f t="shared" si="863"/>
        <v>76055</v>
      </c>
      <c r="AW474" s="242">
        <f t="shared" ref="AW474:BD474" si="864">SUM(AW76:AW80)</f>
        <v>0</v>
      </c>
      <c r="AX474" s="242">
        <f t="shared" si="864"/>
        <v>0</v>
      </c>
      <c r="AY474" s="242">
        <f t="shared" si="864"/>
        <v>0</v>
      </c>
      <c r="AZ474" s="243">
        <f t="shared" si="864"/>
        <v>0</v>
      </c>
      <c r="BA474" s="242">
        <f t="shared" si="864"/>
        <v>6135</v>
      </c>
      <c r="BB474" s="242">
        <f t="shared" si="864"/>
        <v>69920</v>
      </c>
      <c r="BC474" s="242">
        <f t="shared" si="864"/>
        <v>0</v>
      </c>
      <c r="BD474" s="243">
        <f t="shared" si="864"/>
        <v>76055</v>
      </c>
    </row>
    <row r="475" spans="1:56" ht="17.25" hidden="1" customHeight="1" outlineLevel="1" x14ac:dyDescent="0.2">
      <c r="A475" s="6"/>
      <c r="B475" s="240">
        <v>9</v>
      </c>
      <c r="C475" s="240"/>
      <c r="D475" s="241" t="s">
        <v>30</v>
      </c>
      <c r="E475" s="242">
        <f t="shared" ref="E475:AF475" si="865">SUM(E85:E89)</f>
        <v>86274</v>
      </c>
      <c r="F475" s="242">
        <f t="shared" si="865"/>
        <v>440144</v>
      </c>
      <c r="G475" s="242">
        <f t="shared" si="865"/>
        <v>0</v>
      </c>
      <c r="H475" s="243">
        <f t="shared" si="865"/>
        <v>526418</v>
      </c>
      <c r="I475" s="242">
        <f t="shared" si="865"/>
        <v>4600</v>
      </c>
      <c r="J475" s="242">
        <f t="shared" si="865"/>
        <v>-3000</v>
      </c>
      <c r="K475" s="242">
        <f t="shared" si="865"/>
        <v>0</v>
      </c>
      <c r="L475" s="243">
        <f t="shared" si="865"/>
        <v>1600</v>
      </c>
      <c r="M475" s="242">
        <f t="shared" si="865"/>
        <v>90874</v>
      </c>
      <c r="N475" s="242">
        <f t="shared" si="865"/>
        <v>437144</v>
      </c>
      <c r="O475" s="242">
        <f t="shared" si="865"/>
        <v>0</v>
      </c>
      <c r="P475" s="243">
        <f t="shared" si="865"/>
        <v>528018</v>
      </c>
      <c r="Q475" s="242">
        <f t="shared" si="865"/>
        <v>34</v>
      </c>
      <c r="R475" s="242">
        <f t="shared" si="865"/>
        <v>-15010</v>
      </c>
      <c r="S475" s="242">
        <f t="shared" si="865"/>
        <v>0</v>
      </c>
      <c r="T475" s="243">
        <f t="shared" si="865"/>
        <v>-14976</v>
      </c>
      <c r="U475" s="242">
        <f t="shared" si="865"/>
        <v>90908</v>
      </c>
      <c r="V475" s="242">
        <f t="shared" si="865"/>
        <v>422134</v>
      </c>
      <c r="W475" s="242">
        <f t="shared" si="865"/>
        <v>0</v>
      </c>
      <c r="X475" s="243">
        <f t="shared" si="865"/>
        <v>513042</v>
      </c>
      <c r="Y475" s="242">
        <f t="shared" si="865"/>
        <v>0</v>
      </c>
      <c r="Z475" s="242">
        <f t="shared" si="865"/>
        <v>300</v>
      </c>
      <c r="AA475" s="242">
        <f t="shared" si="865"/>
        <v>0</v>
      </c>
      <c r="AB475" s="243">
        <f t="shared" si="865"/>
        <v>300</v>
      </c>
      <c r="AC475" s="242">
        <f t="shared" si="865"/>
        <v>90908</v>
      </c>
      <c r="AD475" s="242">
        <f t="shared" si="865"/>
        <v>422434</v>
      </c>
      <c r="AE475" s="242">
        <f t="shared" si="865"/>
        <v>0</v>
      </c>
      <c r="AF475" s="243">
        <f t="shared" si="865"/>
        <v>513342</v>
      </c>
      <c r="AG475" s="242">
        <f t="shared" ref="AG475:AN475" si="866">SUM(AG85:AG89)</f>
        <v>0</v>
      </c>
      <c r="AH475" s="242">
        <f t="shared" si="866"/>
        <v>24893</v>
      </c>
      <c r="AI475" s="242">
        <f t="shared" si="866"/>
        <v>0</v>
      </c>
      <c r="AJ475" s="243">
        <f t="shared" si="866"/>
        <v>24893</v>
      </c>
      <c r="AK475" s="242">
        <f t="shared" si="866"/>
        <v>90908</v>
      </c>
      <c r="AL475" s="242">
        <f t="shared" si="866"/>
        <v>447327</v>
      </c>
      <c r="AM475" s="242">
        <f t="shared" si="866"/>
        <v>0</v>
      </c>
      <c r="AN475" s="243">
        <f t="shared" si="866"/>
        <v>538235</v>
      </c>
      <c r="AO475" s="242">
        <f t="shared" ref="AO475:AV475" si="867">SUM(AO85:AO89)</f>
        <v>0</v>
      </c>
      <c r="AP475" s="242">
        <f t="shared" si="867"/>
        <v>1043</v>
      </c>
      <c r="AQ475" s="242">
        <f t="shared" si="867"/>
        <v>0</v>
      </c>
      <c r="AR475" s="243">
        <f t="shared" si="867"/>
        <v>1043</v>
      </c>
      <c r="AS475" s="242">
        <f t="shared" si="867"/>
        <v>90908</v>
      </c>
      <c r="AT475" s="242">
        <f t="shared" si="867"/>
        <v>448370</v>
      </c>
      <c r="AU475" s="242">
        <f t="shared" si="867"/>
        <v>0</v>
      </c>
      <c r="AV475" s="243">
        <f t="shared" si="867"/>
        <v>539278</v>
      </c>
      <c r="AW475" s="242">
        <f t="shared" ref="AW475:BD475" si="868">SUM(AW85:AW89)</f>
        <v>4000</v>
      </c>
      <c r="AX475" s="242">
        <f t="shared" si="868"/>
        <v>0</v>
      </c>
      <c r="AY475" s="242">
        <f t="shared" si="868"/>
        <v>0</v>
      </c>
      <c r="AZ475" s="243">
        <f t="shared" si="868"/>
        <v>4000</v>
      </c>
      <c r="BA475" s="242">
        <f t="shared" si="868"/>
        <v>94908</v>
      </c>
      <c r="BB475" s="242">
        <f t="shared" si="868"/>
        <v>448370</v>
      </c>
      <c r="BC475" s="242">
        <f t="shared" si="868"/>
        <v>0</v>
      </c>
      <c r="BD475" s="243">
        <f t="shared" si="868"/>
        <v>543278</v>
      </c>
    </row>
    <row r="476" spans="1:56" ht="17.25" hidden="1" customHeight="1" outlineLevel="1" x14ac:dyDescent="0.2">
      <c r="A476" s="6"/>
      <c r="B476" s="240">
        <v>10</v>
      </c>
      <c r="C476" s="240"/>
      <c r="D476" s="241" t="s">
        <v>31</v>
      </c>
      <c r="E476" s="242">
        <f t="shared" ref="E476:AF476" si="869">SUM(E94:E98)</f>
        <v>210697</v>
      </c>
      <c r="F476" s="242">
        <f t="shared" si="869"/>
        <v>161329</v>
      </c>
      <c r="G476" s="242">
        <f t="shared" si="869"/>
        <v>0</v>
      </c>
      <c r="H476" s="243">
        <f t="shared" si="869"/>
        <v>372026</v>
      </c>
      <c r="I476" s="242">
        <f t="shared" si="869"/>
        <v>0</v>
      </c>
      <c r="J476" s="242">
        <f t="shared" si="869"/>
        <v>0</v>
      </c>
      <c r="K476" s="242">
        <f t="shared" si="869"/>
        <v>0</v>
      </c>
      <c r="L476" s="243">
        <f t="shared" si="869"/>
        <v>0</v>
      </c>
      <c r="M476" s="242">
        <f t="shared" si="869"/>
        <v>210697</v>
      </c>
      <c r="N476" s="242">
        <f t="shared" si="869"/>
        <v>161329</v>
      </c>
      <c r="O476" s="242">
        <f t="shared" si="869"/>
        <v>0</v>
      </c>
      <c r="P476" s="243">
        <f t="shared" si="869"/>
        <v>372026</v>
      </c>
      <c r="Q476" s="242">
        <f t="shared" si="869"/>
        <v>0</v>
      </c>
      <c r="R476" s="242">
        <f t="shared" si="869"/>
        <v>-450</v>
      </c>
      <c r="S476" s="242">
        <f t="shared" si="869"/>
        <v>0</v>
      </c>
      <c r="T476" s="243">
        <f t="shared" si="869"/>
        <v>-450</v>
      </c>
      <c r="U476" s="242">
        <f t="shared" si="869"/>
        <v>210697</v>
      </c>
      <c r="V476" s="242">
        <f t="shared" si="869"/>
        <v>160879</v>
      </c>
      <c r="W476" s="242">
        <f t="shared" si="869"/>
        <v>0</v>
      </c>
      <c r="X476" s="243">
        <f t="shared" si="869"/>
        <v>371576</v>
      </c>
      <c r="Y476" s="242">
        <f t="shared" si="869"/>
        <v>0</v>
      </c>
      <c r="Z476" s="242">
        <f t="shared" si="869"/>
        <v>0</v>
      </c>
      <c r="AA476" s="242">
        <f t="shared" si="869"/>
        <v>0</v>
      </c>
      <c r="AB476" s="243">
        <f t="shared" si="869"/>
        <v>0</v>
      </c>
      <c r="AC476" s="242">
        <f t="shared" si="869"/>
        <v>210697</v>
      </c>
      <c r="AD476" s="242">
        <f t="shared" si="869"/>
        <v>160879</v>
      </c>
      <c r="AE476" s="242">
        <f t="shared" si="869"/>
        <v>0</v>
      </c>
      <c r="AF476" s="243">
        <f t="shared" si="869"/>
        <v>371576</v>
      </c>
      <c r="AG476" s="242">
        <f t="shared" ref="AG476:AN476" si="870">SUM(AG94:AG98)</f>
        <v>0</v>
      </c>
      <c r="AH476" s="242">
        <f t="shared" si="870"/>
        <v>-850</v>
      </c>
      <c r="AI476" s="242">
        <f t="shared" si="870"/>
        <v>0</v>
      </c>
      <c r="AJ476" s="243">
        <f t="shared" si="870"/>
        <v>-850</v>
      </c>
      <c r="AK476" s="242">
        <f t="shared" si="870"/>
        <v>210697</v>
      </c>
      <c r="AL476" s="242">
        <f t="shared" si="870"/>
        <v>160029</v>
      </c>
      <c r="AM476" s="242">
        <f t="shared" si="870"/>
        <v>0</v>
      </c>
      <c r="AN476" s="243">
        <f t="shared" si="870"/>
        <v>370726</v>
      </c>
      <c r="AO476" s="242">
        <f t="shared" ref="AO476:AV476" si="871">SUM(AO94:AO98)</f>
        <v>0</v>
      </c>
      <c r="AP476" s="242">
        <f t="shared" si="871"/>
        <v>0</v>
      </c>
      <c r="AQ476" s="242">
        <f t="shared" si="871"/>
        <v>0</v>
      </c>
      <c r="AR476" s="243">
        <f t="shared" si="871"/>
        <v>0</v>
      </c>
      <c r="AS476" s="242">
        <f t="shared" si="871"/>
        <v>210697</v>
      </c>
      <c r="AT476" s="242">
        <f t="shared" si="871"/>
        <v>160029</v>
      </c>
      <c r="AU476" s="242">
        <f t="shared" si="871"/>
        <v>0</v>
      </c>
      <c r="AV476" s="243">
        <f t="shared" si="871"/>
        <v>370726</v>
      </c>
      <c r="AW476" s="242">
        <f t="shared" ref="AW476:BD476" si="872">SUM(AW94:AW98)</f>
        <v>0</v>
      </c>
      <c r="AX476" s="242">
        <f t="shared" si="872"/>
        <v>0</v>
      </c>
      <c r="AY476" s="242">
        <f t="shared" si="872"/>
        <v>0</v>
      </c>
      <c r="AZ476" s="243">
        <f t="shared" si="872"/>
        <v>0</v>
      </c>
      <c r="BA476" s="242">
        <f t="shared" si="872"/>
        <v>210697</v>
      </c>
      <c r="BB476" s="242">
        <f t="shared" si="872"/>
        <v>160029</v>
      </c>
      <c r="BC476" s="242">
        <f t="shared" si="872"/>
        <v>0</v>
      </c>
      <c r="BD476" s="243">
        <f t="shared" si="872"/>
        <v>370726</v>
      </c>
    </row>
    <row r="477" spans="1:56" ht="17.25" hidden="1" customHeight="1" outlineLevel="1" x14ac:dyDescent="0.2">
      <c r="A477" s="6"/>
      <c r="B477" s="240">
        <v>11</v>
      </c>
      <c r="C477" s="240"/>
      <c r="D477" s="241" t="s">
        <v>32</v>
      </c>
      <c r="E477" s="242">
        <f t="shared" ref="E477:AF477" si="873">SUM(E103:E107)</f>
        <v>23695</v>
      </c>
      <c r="F477" s="242">
        <f t="shared" si="873"/>
        <v>7834</v>
      </c>
      <c r="G477" s="242">
        <f t="shared" si="873"/>
        <v>0</v>
      </c>
      <c r="H477" s="243">
        <f t="shared" si="873"/>
        <v>31529</v>
      </c>
      <c r="I477" s="242">
        <f t="shared" si="873"/>
        <v>0</v>
      </c>
      <c r="J477" s="242">
        <f t="shared" si="873"/>
        <v>0</v>
      </c>
      <c r="K477" s="242">
        <f t="shared" si="873"/>
        <v>0</v>
      </c>
      <c r="L477" s="243">
        <f t="shared" si="873"/>
        <v>0</v>
      </c>
      <c r="M477" s="242">
        <f t="shared" si="873"/>
        <v>23695</v>
      </c>
      <c r="N477" s="242">
        <f t="shared" si="873"/>
        <v>7834</v>
      </c>
      <c r="O477" s="242">
        <f t="shared" si="873"/>
        <v>0</v>
      </c>
      <c r="P477" s="243">
        <f t="shared" si="873"/>
        <v>31529</v>
      </c>
      <c r="Q477" s="242">
        <f t="shared" si="873"/>
        <v>-250</v>
      </c>
      <c r="R477" s="242">
        <f t="shared" si="873"/>
        <v>0</v>
      </c>
      <c r="S477" s="242">
        <f t="shared" si="873"/>
        <v>0</v>
      </c>
      <c r="T477" s="243">
        <f t="shared" si="873"/>
        <v>-250</v>
      </c>
      <c r="U477" s="242">
        <f t="shared" si="873"/>
        <v>23445</v>
      </c>
      <c r="V477" s="242">
        <f t="shared" si="873"/>
        <v>7834</v>
      </c>
      <c r="W477" s="242">
        <f t="shared" si="873"/>
        <v>0</v>
      </c>
      <c r="X477" s="243">
        <f t="shared" si="873"/>
        <v>31279</v>
      </c>
      <c r="Y477" s="242">
        <f t="shared" si="873"/>
        <v>-681</v>
      </c>
      <c r="Z477" s="242">
        <f t="shared" si="873"/>
        <v>681</v>
      </c>
      <c r="AA477" s="242">
        <f t="shared" si="873"/>
        <v>0</v>
      </c>
      <c r="AB477" s="243">
        <f t="shared" si="873"/>
        <v>0</v>
      </c>
      <c r="AC477" s="242">
        <f t="shared" si="873"/>
        <v>22764</v>
      </c>
      <c r="AD477" s="242">
        <f t="shared" si="873"/>
        <v>8515</v>
      </c>
      <c r="AE477" s="242">
        <f t="shared" si="873"/>
        <v>0</v>
      </c>
      <c r="AF477" s="243">
        <f t="shared" si="873"/>
        <v>31279</v>
      </c>
      <c r="AG477" s="242">
        <f t="shared" ref="AG477:AN477" si="874">SUM(AG103:AG107)</f>
        <v>-418</v>
      </c>
      <c r="AH477" s="242">
        <f t="shared" si="874"/>
        <v>0</v>
      </c>
      <c r="AI477" s="242">
        <f t="shared" si="874"/>
        <v>0</v>
      </c>
      <c r="AJ477" s="243">
        <f t="shared" si="874"/>
        <v>-418</v>
      </c>
      <c r="AK477" s="242">
        <f t="shared" si="874"/>
        <v>22346</v>
      </c>
      <c r="AL477" s="242">
        <f t="shared" si="874"/>
        <v>8515</v>
      </c>
      <c r="AM477" s="242">
        <f t="shared" si="874"/>
        <v>0</v>
      </c>
      <c r="AN477" s="243">
        <f t="shared" si="874"/>
        <v>30861</v>
      </c>
      <c r="AO477" s="242">
        <f t="shared" ref="AO477:AV477" si="875">SUM(AO103:AO107)</f>
        <v>0</v>
      </c>
      <c r="AP477" s="242">
        <f t="shared" si="875"/>
        <v>250</v>
      </c>
      <c r="AQ477" s="242">
        <f t="shared" si="875"/>
        <v>0</v>
      </c>
      <c r="AR477" s="243">
        <f t="shared" si="875"/>
        <v>250</v>
      </c>
      <c r="AS477" s="242">
        <f t="shared" si="875"/>
        <v>22346</v>
      </c>
      <c r="AT477" s="242">
        <f t="shared" si="875"/>
        <v>8765</v>
      </c>
      <c r="AU477" s="242">
        <f t="shared" si="875"/>
        <v>0</v>
      </c>
      <c r="AV477" s="243">
        <f t="shared" si="875"/>
        <v>31111</v>
      </c>
      <c r="AW477" s="242">
        <f t="shared" ref="AW477:BD477" si="876">SUM(AW103:AW107)</f>
        <v>-100</v>
      </c>
      <c r="AX477" s="242">
        <f t="shared" si="876"/>
        <v>0</v>
      </c>
      <c r="AY477" s="242">
        <f t="shared" si="876"/>
        <v>0</v>
      </c>
      <c r="AZ477" s="243">
        <f t="shared" si="876"/>
        <v>-100</v>
      </c>
      <c r="BA477" s="242">
        <f t="shared" si="876"/>
        <v>22246</v>
      </c>
      <c r="BB477" s="242">
        <f t="shared" si="876"/>
        <v>8765</v>
      </c>
      <c r="BC477" s="242">
        <f t="shared" si="876"/>
        <v>0</v>
      </c>
      <c r="BD477" s="243">
        <f t="shared" si="876"/>
        <v>31011</v>
      </c>
    </row>
    <row r="478" spans="1:56" ht="17.25" hidden="1" customHeight="1" outlineLevel="1" x14ac:dyDescent="0.2">
      <c r="A478" s="6"/>
      <c r="B478" s="240">
        <v>12</v>
      </c>
      <c r="C478" s="240"/>
      <c r="D478" s="241" t="s">
        <v>33</v>
      </c>
      <c r="E478" s="242">
        <f t="shared" ref="E478:AF478" si="877">SUM(E112:E116)</f>
        <v>0</v>
      </c>
      <c r="F478" s="242">
        <f t="shared" si="877"/>
        <v>9200</v>
      </c>
      <c r="G478" s="242">
        <f t="shared" si="877"/>
        <v>0</v>
      </c>
      <c r="H478" s="243">
        <f t="shared" si="877"/>
        <v>9200</v>
      </c>
      <c r="I478" s="242">
        <f t="shared" si="877"/>
        <v>0</v>
      </c>
      <c r="J478" s="242">
        <f t="shared" si="877"/>
        <v>0</v>
      </c>
      <c r="K478" s="242">
        <f t="shared" si="877"/>
        <v>0</v>
      </c>
      <c r="L478" s="243">
        <f t="shared" si="877"/>
        <v>0</v>
      </c>
      <c r="M478" s="242">
        <f t="shared" si="877"/>
        <v>0</v>
      </c>
      <c r="N478" s="242">
        <f t="shared" si="877"/>
        <v>9200</v>
      </c>
      <c r="O478" s="242">
        <f t="shared" si="877"/>
        <v>0</v>
      </c>
      <c r="P478" s="243">
        <f t="shared" si="877"/>
        <v>9200</v>
      </c>
      <c r="Q478" s="242">
        <f t="shared" si="877"/>
        <v>0</v>
      </c>
      <c r="R478" s="242">
        <f t="shared" si="877"/>
        <v>0</v>
      </c>
      <c r="S478" s="242">
        <f t="shared" si="877"/>
        <v>0</v>
      </c>
      <c r="T478" s="243">
        <f t="shared" si="877"/>
        <v>0</v>
      </c>
      <c r="U478" s="242">
        <f t="shared" si="877"/>
        <v>0</v>
      </c>
      <c r="V478" s="242">
        <f t="shared" si="877"/>
        <v>9200</v>
      </c>
      <c r="W478" s="242">
        <f t="shared" si="877"/>
        <v>0</v>
      </c>
      <c r="X478" s="243">
        <f t="shared" si="877"/>
        <v>9200</v>
      </c>
      <c r="Y478" s="242">
        <f t="shared" si="877"/>
        <v>0</v>
      </c>
      <c r="Z478" s="242">
        <f t="shared" si="877"/>
        <v>0</v>
      </c>
      <c r="AA478" s="242">
        <f t="shared" si="877"/>
        <v>0</v>
      </c>
      <c r="AB478" s="243">
        <f t="shared" si="877"/>
        <v>0</v>
      </c>
      <c r="AC478" s="242">
        <f t="shared" si="877"/>
        <v>0</v>
      </c>
      <c r="AD478" s="242">
        <f t="shared" si="877"/>
        <v>9200</v>
      </c>
      <c r="AE478" s="242">
        <f t="shared" si="877"/>
        <v>0</v>
      </c>
      <c r="AF478" s="243">
        <f t="shared" si="877"/>
        <v>9200</v>
      </c>
      <c r="AG478" s="242">
        <f t="shared" ref="AG478:AN478" si="878">SUM(AG112:AG116)</f>
        <v>0</v>
      </c>
      <c r="AH478" s="242">
        <f t="shared" si="878"/>
        <v>0</v>
      </c>
      <c r="AI478" s="242">
        <f t="shared" si="878"/>
        <v>0</v>
      </c>
      <c r="AJ478" s="243">
        <f t="shared" si="878"/>
        <v>0</v>
      </c>
      <c r="AK478" s="242">
        <f t="shared" si="878"/>
        <v>0</v>
      </c>
      <c r="AL478" s="242">
        <f t="shared" si="878"/>
        <v>9200</v>
      </c>
      <c r="AM478" s="242">
        <f t="shared" si="878"/>
        <v>0</v>
      </c>
      <c r="AN478" s="243">
        <f t="shared" si="878"/>
        <v>9200</v>
      </c>
      <c r="AO478" s="242">
        <f t="shared" ref="AO478:AV478" si="879">SUM(AO112:AO116)</f>
        <v>0</v>
      </c>
      <c r="AP478" s="242">
        <f t="shared" si="879"/>
        <v>0</v>
      </c>
      <c r="AQ478" s="242">
        <f t="shared" si="879"/>
        <v>0</v>
      </c>
      <c r="AR478" s="243">
        <f t="shared" si="879"/>
        <v>0</v>
      </c>
      <c r="AS478" s="242">
        <f t="shared" si="879"/>
        <v>0</v>
      </c>
      <c r="AT478" s="242">
        <f t="shared" si="879"/>
        <v>9200</v>
      </c>
      <c r="AU478" s="242">
        <f t="shared" si="879"/>
        <v>0</v>
      </c>
      <c r="AV478" s="243">
        <f t="shared" si="879"/>
        <v>9200</v>
      </c>
      <c r="AW478" s="242">
        <f t="shared" ref="AW478:BD478" si="880">SUM(AW112:AW116)</f>
        <v>0</v>
      </c>
      <c r="AX478" s="242">
        <f t="shared" si="880"/>
        <v>-54</v>
      </c>
      <c r="AY478" s="242">
        <f t="shared" si="880"/>
        <v>0</v>
      </c>
      <c r="AZ478" s="243">
        <f t="shared" si="880"/>
        <v>-54</v>
      </c>
      <c r="BA478" s="242">
        <f t="shared" si="880"/>
        <v>0</v>
      </c>
      <c r="BB478" s="242">
        <f t="shared" si="880"/>
        <v>9146</v>
      </c>
      <c r="BC478" s="242">
        <f t="shared" si="880"/>
        <v>0</v>
      </c>
      <c r="BD478" s="243">
        <f t="shared" si="880"/>
        <v>9146</v>
      </c>
    </row>
    <row r="479" spans="1:56" ht="17.25" hidden="1" customHeight="1" outlineLevel="1" x14ac:dyDescent="0.2">
      <c r="A479" s="6"/>
      <c r="B479" s="240">
        <v>13</v>
      </c>
      <c r="C479" s="240"/>
      <c r="D479" s="241" t="s">
        <v>34</v>
      </c>
      <c r="E479" s="242">
        <f t="shared" ref="E479:AF479" si="881">SUM(E121:E125)</f>
        <v>50898</v>
      </c>
      <c r="F479" s="242">
        <f t="shared" si="881"/>
        <v>18241</v>
      </c>
      <c r="G479" s="242">
        <f t="shared" si="881"/>
        <v>0</v>
      </c>
      <c r="H479" s="243">
        <f t="shared" si="881"/>
        <v>69139</v>
      </c>
      <c r="I479" s="242">
        <f t="shared" si="881"/>
        <v>0</v>
      </c>
      <c r="J479" s="242">
        <f t="shared" si="881"/>
        <v>0</v>
      </c>
      <c r="K479" s="242">
        <f t="shared" si="881"/>
        <v>0</v>
      </c>
      <c r="L479" s="243">
        <f t="shared" si="881"/>
        <v>0</v>
      </c>
      <c r="M479" s="242">
        <f t="shared" si="881"/>
        <v>50898</v>
      </c>
      <c r="N479" s="242">
        <f t="shared" si="881"/>
        <v>18241</v>
      </c>
      <c r="O479" s="242">
        <f t="shared" si="881"/>
        <v>0</v>
      </c>
      <c r="P479" s="243">
        <f t="shared" si="881"/>
        <v>69139</v>
      </c>
      <c r="Q479" s="242">
        <f t="shared" si="881"/>
        <v>0</v>
      </c>
      <c r="R479" s="242">
        <f t="shared" si="881"/>
        <v>0</v>
      </c>
      <c r="S479" s="242">
        <f t="shared" si="881"/>
        <v>0</v>
      </c>
      <c r="T479" s="243">
        <f t="shared" si="881"/>
        <v>0</v>
      </c>
      <c r="U479" s="242">
        <f t="shared" si="881"/>
        <v>50898</v>
      </c>
      <c r="V479" s="242">
        <f t="shared" si="881"/>
        <v>18241</v>
      </c>
      <c r="W479" s="242">
        <f t="shared" si="881"/>
        <v>0</v>
      </c>
      <c r="X479" s="243">
        <f t="shared" si="881"/>
        <v>69139</v>
      </c>
      <c r="Y479" s="242">
        <f t="shared" si="881"/>
        <v>0</v>
      </c>
      <c r="Z479" s="242">
        <f t="shared" si="881"/>
        <v>0</v>
      </c>
      <c r="AA479" s="242">
        <f t="shared" si="881"/>
        <v>0</v>
      </c>
      <c r="AB479" s="243">
        <f t="shared" si="881"/>
        <v>0</v>
      </c>
      <c r="AC479" s="242">
        <f t="shared" si="881"/>
        <v>50898</v>
      </c>
      <c r="AD479" s="242">
        <f t="shared" si="881"/>
        <v>18241</v>
      </c>
      <c r="AE479" s="242">
        <f t="shared" si="881"/>
        <v>0</v>
      </c>
      <c r="AF479" s="243">
        <f t="shared" si="881"/>
        <v>69139</v>
      </c>
      <c r="AG479" s="242">
        <f t="shared" ref="AG479:AN479" si="882">SUM(AG121:AG125)</f>
        <v>0</v>
      </c>
      <c r="AH479" s="242">
        <f t="shared" si="882"/>
        <v>3090</v>
      </c>
      <c r="AI479" s="242">
        <f t="shared" si="882"/>
        <v>0</v>
      </c>
      <c r="AJ479" s="243">
        <f t="shared" si="882"/>
        <v>3090</v>
      </c>
      <c r="AK479" s="242">
        <f t="shared" si="882"/>
        <v>50898</v>
      </c>
      <c r="AL479" s="242">
        <f t="shared" si="882"/>
        <v>21331</v>
      </c>
      <c r="AM479" s="242">
        <f t="shared" si="882"/>
        <v>0</v>
      </c>
      <c r="AN479" s="243">
        <f t="shared" si="882"/>
        <v>72229</v>
      </c>
      <c r="AO479" s="242">
        <f t="shared" ref="AO479:AV479" si="883">SUM(AO121:AO125)</f>
        <v>0</v>
      </c>
      <c r="AP479" s="242">
        <f t="shared" si="883"/>
        <v>0</v>
      </c>
      <c r="AQ479" s="242">
        <f t="shared" si="883"/>
        <v>0</v>
      </c>
      <c r="AR479" s="243">
        <f t="shared" si="883"/>
        <v>0</v>
      </c>
      <c r="AS479" s="242">
        <f t="shared" si="883"/>
        <v>50898</v>
      </c>
      <c r="AT479" s="242">
        <f t="shared" si="883"/>
        <v>21331</v>
      </c>
      <c r="AU479" s="242">
        <f t="shared" si="883"/>
        <v>0</v>
      </c>
      <c r="AV479" s="243">
        <f t="shared" si="883"/>
        <v>72229</v>
      </c>
      <c r="AW479" s="242">
        <f t="shared" ref="AW479:BD479" si="884">SUM(AW121:AW125)</f>
        <v>0</v>
      </c>
      <c r="AX479" s="242">
        <f t="shared" si="884"/>
        <v>100</v>
      </c>
      <c r="AY479" s="242">
        <f t="shared" si="884"/>
        <v>0</v>
      </c>
      <c r="AZ479" s="243">
        <f t="shared" si="884"/>
        <v>100</v>
      </c>
      <c r="BA479" s="242">
        <f t="shared" si="884"/>
        <v>50898</v>
      </c>
      <c r="BB479" s="242">
        <f t="shared" si="884"/>
        <v>21431</v>
      </c>
      <c r="BC479" s="242">
        <f t="shared" si="884"/>
        <v>0</v>
      </c>
      <c r="BD479" s="243">
        <f t="shared" si="884"/>
        <v>72329</v>
      </c>
    </row>
    <row r="480" spans="1:56" ht="17.25" hidden="1" customHeight="1" outlineLevel="1" x14ac:dyDescent="0.2">
      <c r="A480" s="6"/>
      <c r="B480" s="240">
        <v>14</v>
      </c>
      <c r="C480" s="240"/>
      <c r="D480" s="241" t="s">
        <v>35</v>
      </c>
      <c r="E480" s="242">
        <f t="shared" ref="E480:AF480" si="885">SUM(E130:E134)</f>
        <v>1001552</v>
      </c>
      <c r="F480" s="242">
        <f t="shared" si="885"/>
        <v>396502</v>
      </c>
      <c r="G480" s="242">
        <f t="shared" si="885"/>
        <v>0</v>
      </c>
      <c r="H480" s="243">
        <f t="shared" si="885"/>
        <v>1398054</v>
      </c>
      <c r="I480" s="242">
        <f t="shared" si="885"/>
        <v>-705</v>
      </c>
      <c r="J480" s="242">
        <f t="shared" si="885"/>
        <v>10908</v>
      </c>
      <c r="K480" s="242">
        <f t="shared" si="885"/>
        <v>0</v>
      </c>
      <c r="L480" s="243">
        <f t="shared" si="885"/>
        <v>10203</v>
      </c>
      <c r="M480" s="242">
        <f t="shared" si="885"/>
        <v>1000847</v>
      </c>
      <c r="N480" s="242">
        <f t="shared" si="885"/>
        <v>407410</v>
      </c>
      <c r="O480" s="242">
        <f t="shared" si="885"/>
        <v>0</v>
      </c>
      <c r="P480" s="243">
        <f t="shared" si="885"/>
        <v>1408257</v>
      </c>
      <c r="Q480" s="242">
        <f t="shared" si="885"/>
        <v>963</v>
      </c>
      <c r="R480" s="242">
        <f t="shared" si="885"/>
        <v>6121</v>
      </c>
      <c r="S480" s="242">
        <f t="shared" si="885"/>
        <v>0</v>
      </c>
      <c r="T480" s="243">
        <f t="shared" si="885"/>
        <v>7084</v>
      </c>
      <c r="U480" s="242">
        <f t="shared" si="885"/>
        <v>1001810</v>
      </c>
      <c r="V480" s="242">
        <f t="shared" si="885"/>
        <v>413531</v>
      </c>
      <c r="W480" s="242">
        <f t="shared" si="885"/>
        <v>0</v>
      </c>
      <c r="X480" s="243">
        <f t="shared" si="885"/>
        <v>1415341</v>
      </c>
      <c r="Y480" s="242">
        <f t="shared" si="885"/>
        <v>-23510</v>
      </c>
      <c r="Z480" s="242">
        <f t="shared" si="885"/>
        <v>-15214</v>
      </c>
      <c r="AA480" s="242">
        <f t="shared" si="885"/>
        <v>0</v>
      </c>
      <c r="AB480" s="243">
        <f t="shared" si="885"/>
        <v>-38724</v>
      </c>
      <c r="AC480" s="242">
        <f t="shared" si="885"/>
        <v>978300</v>
      </c>
      <c r="AD480" s="242">
        <f t="shared" si="885"/>
        <v>398317</v>
      </c>
      <c r="AE480" s="242">
        <f t="shared" si="885"/>
        <v>0</v>
      </c>
      <c r="AF480" s="243">
        <f t="shared" si="885"/>
        <v>1376617</v>
      </c>
      <c r="AG480" s="242">
        <f t="shared" ref="AG480:AN480" si="886">SUM(AG130:AG134)</f>
        <v>-1000</v>
      </c>
      <c r="AH480" s="242">
        <f t="shared" si="886"/>
        <v>230302</v>
      </c>
      <c r="AI480" s="242">
        <f t="shared" si="886"/>
        <v>0</v>
      </c>
      <c r="AJ480" s="243">
        <f t="shared" si="886"/>
        <v>229302</v>
      </c>
      <c r="AK480" s="242">
        <f t="shared" si="886"/>
        <v>977300</v>
      </c>
      <c r="AL480" s="242">
        <f t="shared" si="886"/>
        <v>628619</v>
      </c>
      <c r="AM480" s="242">
        <f t="shared" si="886"/>
        <v>0</v>
      </c>
      <c r="AN480" s="243">
        <f t="shared" si="886"/>
        <v>1605919</v>
      </c>
      <c r="AO480" s="242">
        <f t="shared" ref="AO480:AV480" si="887">SUM(AO130:AO134)</f>
        <v>-712</v>
      </c>
      <c r="AP480" s="242">
        <f t="shared" si="887"/>
        <v>940</v>
      </c>
      <c r="AQ480" s="242">
        <f t="shared" si="887"/>
        <v>0</v>
      </c>
      <c r="AR480" s="243">
        <f t="shared" si="887"/>
        <v>228</v>
      </c>
      <c r="AS480" s="242">
        <f t="shared" si="887"/>
        <v>976588</v>
      </c>
      <c r="AT480" s="242">
        <f t="shared" si="887"/>
        <v>629559</v>
      </c>
      <c r="AU480" s="242">
        <f t="shared" si="887"/>
        <v>0</v>
      </c>
      <c r="AV480" s="243">
        <f t="shared" si="887"/>
        <v>1606147</v>
      </c>
      <c r="AW480" s="242">
        <f t="shared" ref="AW480:BD480" si="888">SUM(AW130:AW134)</f>
        <v>78</v>
      </c>
      <c r="AX480" s="242">
        <f t="shared" si="888"/>
        <v>1746</v>
      </c>
      <c r="AY480" s="242">
        <f t="shared" si="888"/>
        <v>0</v>
      </c>
      <c r="AZ480" s="243">
        <f t="shared" si="888"/>
        <v>1824</v>
      </c>
      <c r="BA480" s="242">
        <f t="shared" si="888"/>
        <v>976666</v>
      </c>
      <c r="BB480" s="242">
        <f t="shared" si="888"/>
        <v>631305</v>
      </c>
      <c r="BC480" s="242">
        <f t="shared" si="888"/>
        <v>0</v>
      </c>
      <c r="BD480" s="243">
        <f t="shared" si="888"/>
        <v>1607971</v>
      </c>
    </row>
    <row r="481" spans="1:56" ht="17.25" hidden="1" customHeight="1" outlineLevel="1" x14ac:dyDescent="0.2">
      <c r="A481" s="6"/>
      <c r="B481" s="240">
        <v>15</v>
      </c>
      <c r="C481" s="240"/>
      <c r="D481" s="241" t="s">
        <v>36</v>
      </c>
      <c r="E481" s="242">
        <f t="shared" ref="E481:AF481" si="889">SUM(E139:E143)</f>
        <v>245745</v>
      </c>
      <c r="F481" s="242">
        <f t="shared" si="889"/>
        <v>902</v>
      </c>
      <c r="G481" s="242">
        <f t="shared" si="889"/>
        <v>0</v>
      </c>
      <c r="H481" s="243">
        <f t="shared" si="889"/>
        <v>246647</v>
      </c>
      <c r="I481" s="242">
        <f t="shared" si="889"/>
        <v>0</v>
      </c>
      <c r="J481" s="242">
        <f t="shared" si="889"/>
        <v>0</v>
      </c>
      <c r="K481" s="242">
        <f t="shared" si="889"/>
        <v>0</v>
      </c>
      <c r="L481" s="243">
        <f t="shared" si="889"/>
        <v>0</v>
      </c>
      <c r="M481" s="242">
        <f t="shared" si="889"/>
        <v>245745</v>
      </c>
      <c r="N481" s="242">
        <f t="shared" si="889"/>
        <v>902</v>
      </c>
      <c r="O481" s="242">
        <f t="shared" si="889"/>
        <v>0</v>
      </c>
      <c r="P481" s="243">
        <f t="shared" si="889"/>
        <v>246647</v>
      </c>
      <c r="Q481" s="242">
        <f t="shared" si="889"/>
        <v>0</v>
      </c>
      <c r="R481" s="242">
        <f t="shared" si="889"/>
        <v>0</v>
      </c>
      <c r="S481" s="242">
        <f t="shared" si="889"/>
        <v>0</v>
      </c>
      <c r="T481" s="243">
        <f t="shared" si="889"/>
        <v>0</v>
      </c>
      <c r="U481" s="242">
        <f t="shared" si="889"/>
        <v>245745</v>
      </c>
      <c r="V481" s="242">
        <f t="shared" si="889"/>
        <v>902</v>
      </c>
      <c r="W481" s="242">
        <f t="shared" si="889"/>
        <v>0</v>
      </c>
      <c r="X481" s="243">
        <f t="shared" si="889"/>
        <v>246647</v>
      </c>
      <c r="Y481" s="242">
        <f t="shared" si="889"/>
        <v>0</v>
      </c>
      <c r="Z481" s="242">
        <f t="shared" si="889"/>
        <v>0</v>
      </c>
      <c r="AA481" s="242">
        <f t="shared" si="889"/>
        <v>0</v>
      </c>
      <c r="AB481" s="243">
        <f t="shared" si="889"/>
        <v>0</v>
      </c>
      <c r="AC481" s="242">
        <f t="shared" si="889"/>
        <v>245745</v>
      </c>
      <c r="AD481" s="242">
        <f t="shared" si="889"/>
        <v>902</v>
      </c>
      <c r="AE481" s="242">
        <f t="shared" si="889"/>
        <v>0</v>
      </c>
      <c r="AF481" s="243">
        <f t="shared" si="889"/>
        <v>246647</v>
      </c>
      <c r="AG481" s="242">
        <f t="shared" ref="AG481:AN481" si="890">SUM(AG139:AG143)</f>
        <v>300</v>
      </c>
      <c r="AH481" s="242">
        <f t="shared" si="890"/>
        <v>0</v>
      </c>
      <c r="AI481" s="242">
        <f t="shared" si="890"/>
        <v>0</v>
      </c>
      <c r="AJ481" s="243">
        <f t="shared" si="890"/>
        <v>300</v>
      </c>
      <c r="AK481" s="242">
        <f t="shared" si="890"/>
        <v>246045</v>
      </c>
      <c r="AL481" s="242">
        <f t="shared" si="890"/>
        <v>902</v>
      </c>
      <c r="AM481" s="242">
        <f t="shared" si="890"/>
        <v>0</v>
      </c>
      <c r="AN481" s="243">
        <f t="shared" si="890"/>
        <v>246947</v>
      </c>
      <c r="AO481" s="242">
        <f t="shared" ref="AO481:AV481" si="891">SUM(AO139:AO143)</f>
        <v>-1000</v>
      </c>
      <c r="AP481" s="242">
        <f t="shared" si="891"/>
        <v>0</v>
      </c>
      <c r="AQ481" s="242">
        <f t="shared" si="891"/>
        <v>0</v>
      </c>
      <c r="AR481" s="243">
        <f t="shared" si="891"/>
        <v>-1000</v>
      </c>
      <c r="AS481" s="242">
        <f t="shared" si="891"/>
        <v>245045</v>
      </c>
      <c r="AT481" s="242">
        <f t="shared" si="891"/>
        <v>902</v>
      </c>
      <c r="AU481" s="242">
        <f t="shared" si="891"/>
        <v>0</v>
      </c>
      <c r="AV481" s="243">
        <f t="shared" si="891"/>
        <v>245947</v>
      </c>
      <c r="AW481" s="242">
        <f t="shared" ref="AW481:BD481" si="892">SUM(AW139:AW143)</f>
        <v>-1824</v>
      </c>
      <c r="AX481" s="242">
        <f t="shared" si="892"/>
        <v>0</v>
      </c>
      <c r="AY481" s="242">
        <f t="shared" si="892"/>
        <v>0</v>
      </c>
      <c r="AZ481" s="243">
        <f t="shared" si="892"/>
        <v>-1824</v>
      </c>
      <c r="BA481" s="242">
        <f t="shared" si="892"/>
        <v>243221</v>
      </c>
      <c r="BB481" s="242">
        <f t="shared" si="892"/>
        <v>902</v>
      </c>
      <c r="BC481" s="242">
        <f t="shared" si="892"/>
        <v>0</v>
      </c>
      <c r="BD481" s="243">
        <f t="shared" si="892"/>
        <v>244123</v>
      </c>
    </row>
    <row r="482" spans="1:56" ht="17.25" hidden="1" customHeight="1" outlineLevel="1" x14ac:dyDescent="0.2">
      <c r="A482" s="6"/>
      <c r="B482" s="240">
        <v>16</v>
      </c>
      <c r="C482" s="240"/>
      <c r="D482" s="241" t="s">
        <v>37</v>
      </c>
      <c r="E482" s="242">
        <f t="shared" ref="E482:AF482" si="893">SUM(E148:E152)</f>
        <v>766797</v>
      </c>
      <c r="F482" s="242">
        <f t="shared" si="893"/>
        <v>0</v>
      </c>
      <c r="G482" s="242">
        <f t="shared" si="893"/>
        <v>0</v>
      </c>
      <c r="H482" s="243">
        <f t="shared" si="893"/>
        <v>766797</v>
      </c>
      <c r="I482" s="242">
        <f t="shared" si="893"/>
        <v>0</v>
      </c>
      <c r="J482" s="242">
        <f t="shared" si="893"/>
        <v>0</v>
      </c>
      <c r="K482" s="242">
        <f t="shared" si="893"/>
        <v>0</v>
      </c>
      <c r="L482" s="243">
        <f t="shared" si="893"/>
        <v>0</v>
      </c>
      <c r="M482" s="242">
        <f t="shared" si="893"/>
        <v>766797</v>
      </c>
      <c r="N482" s="242">
        <f t="shared" si="893"/>
        <v>0</v>
      </c>
      <c r="O482" s="242">
        <f t="shared" si="893"/>
        <v>0</v>
      </c>
      <c r="P482" s="243">
        <f t="shared" si="893"/>
        <v>766797</v>
      </c>
      <c r="Q482" s="242">
        <f t="shared" si="893"/>
        <v>147405</v>
      </c>
      <c r="R482" s="242">
        <f t="shared" si="893"/>
        <v>0</v>
      </c>
      <c r="S482" s="242">
        <f t="shared" si="893"/>
        <v>0</v>
      </c>
      <c r="T482" s="243">
        <f t="shared" si="893"/>
        <v>147405</v>
      </c>
      <c r="U482" s="242">
        <f t="shared" si="893"/>
        <v>914202</v>
      </c>
      <c r="V482" s="242">
        <f t="shared" si="893"/>
        <v>0</v>
      </c>
      <c r="W482" s="242">
        <f t="shared" si="893"/>
        <v>0</v>
      </c>
      <c r="X482" s="243">
        <f t="shared" si="893"/>
        <v>914202</v>
      </c>
      <c r="Y482" s="242">
        <f t="shared" si="893"/>
        <v>0</v>
      </c>
      <c r="Z482" s="242">
        <f t="shared" si="893"/>
        <v>0</v>
      </c>
      <c r="AA482" s="242">
        <f t="shared" si="893"/>
        <v>0</v>
      </c>
      <c r="AB482" s="243">
        <f t="shared" si="893"/>
        <v>0</v>
      </c>
      <c r="AC482" s="242">
        <f t="shared" si="893"/>
        <v>914202</v>
      </c>
      <c r="AD482" s="242">
        <f t="shared" si="893"/>
        <v>0</v>
      </c>
      <c r="AE482" s="242">
        <f t="shared" si="893"/>
        <v>0</v>
      </c>
      <c r="AF482" s="243">
        <f t="shared" si="893"/>
        <v>914202</v>
      </c>
      <c r="AG482" s="242">
        <f t="shared" ref="AG482:AN482" si="894">SUM(AG148:AG152)</f>
        <v>500</v>
      </c>
      <c r="AH482" s="242">
        <f t="shared" si="894"/>
        <v>0</v>
      </c>
      <c r="AI482" s="242">
        <f t="shared" si="894"/>
        <v>0</v>
      </c>
      <c r="AJ482" s="243">
        <f t="shared" si="894"/>
        <v>500</v>
      </c>
      <c r="AK482" s="242">
        <f t="shared" si="894"/>
        <v>914702</v>
      </c>
      <c r="AL482" s="242">
        <f t="shared" si="894"/>
        <v>0</v>
      </c>
      <c r="AM482" s="242">
        <f t="shared" si="894"/>
        <v>0</v>
      </c>
      <c r="AN482" s="243">
        <f t="shared" si="894"/>
        <v>914702</v>
      </c>
      <c r="AO482" s="242">
        <f t="shared" ref="AO482:AV482" si="895">SUM(AO148:AO152)</f>
        <v>0</v>
      </c>
      <c r="AP482" s="242">
        <f t="shared" si="895"/>
        <v>0</v>
      </c>
      <c r="AQ482" s="242">
        <f t="shared" si="895"/>
        <v>0</v>
      </c>
      <c r="AR482" s="243">
        <f t="shared" si="895"/>
        <v>0</v>
      </c>
      <c r="AS482" s="242">
        <f t="shared" si="895"/>
        <v>914702</v>
      </c>
      <c r="AT482" s="242">
        <f t="shared" si="895"/>
        <v>0</v>
      </c>
      <c r="AU482" s="242">
        <f t="shared" si="895"/>
        <v>0</v>
      </c>
      <c r="AV482" s="243">
        <f t="shared" si="895"/>
        <v>914702</v>
      </c>
      <c r="AW482" s="242">
        <f t="shared" ref="AW482:BD482" si="896">SUM(AW148:AW152)</f>
        <v>0</v>
      </c>
      <c r="AX482" s="242">
        <f t="shared" si="896"/>
        <v>0</v>
      </c>
      <c r="AY482" s="242">
        <f t="shared" si="896"/>
        <v>0</v>
      </c>
      <c r="AZ482" s="243">
        <f t="shared" si="896"/>
        <v>0</v>
      </c>
      <c r="BA482" s="242">
        <f t="shared" si="896"/>
        <v>914702</v>
      </c>
      <c r="BB482" s="242">
        <f t="shared" si="896"/>
        <v>0</v>
      </c>
      <c r="BC482" s="242">
        <f t="shared" si="896"/>
        <v>0</v>
      </c>
      <c r="BD482" s="243">
        <f t="shared" si="896"/>
        <v>914702</v>
      </c>
    </row>
    <row r="483" spans="1:56" ht="17.25" hidden="1" customHeight="1" outlineLevel="1" x14ac:dyDescent="0.2">
      <c r="A483" s="6"/>
      <c r="B483" s="240">
        <v>17</v>
      </c>
      <c r="C483" s="240"/>
      <c r="D483" s="241" t="s">
        <v>38</v>
      </c>
      <c r="E483" s="242">
        <f t="shared" ref="E483:AF483" si="897">SUM(E157:E161)</f>
        <v>281286</v>
      </c>
      <c r="F483" s="242">
        <f t="shared" si="897"/>
        <v>56951</v>
      </c>
      <c r="G483" s="242">
        <f t="shared" si="897"/>
        <v>0</v>
      </c>
      <c r="H483" s="243">
        <f t="shared" si="897"/>
        <v>338237</v>
      </c>
      <c r="I483" s="242">
        <f t="shared" si="897"/>
        <v>-532</v>
      </c>
      <c r="J483" s="242">
        <f t="shared" si="897"/>
        <v>411</v>
      </c>
      <c r="K483" s="242">
        <f t="shared" si="897"/>
        <v>0</v>
      </c>
      <c r="L483" s="243">
        <f t="shared" si="897"/>
        <v>-121</v>
      </c>
      <c r="M483" s="242">
        <f t="shared" si="897"/>
        <v>280754</v>
      </c>
      <c r="N483" s="242">
        <f t="shared" si="897"/>
        <v>57362</v>
      </c>
      <c r="O483" s="242">
        <f t="shared" si="897"/>
        <v>0</v>
      </c>
      <c r="P483" s="243">
        <f t="shared" si="897"/>
        <v>338116</v>
      </c>
      <c r="Q483" s="242">
        <f t="shared" si="897"/>
        <v>3109</v>
      </c>
      <c r="R483" s="242">
        <f t="shared" si="897"/>
        <v>6306</v>
      </c>
      <c r="S483" s="242">
        <f t="shared" si="897"/>
        <v>0</v>
      </c>
      <c r="T483" s="243">
        <f t="shared" si="897"/>
        <v>9415</v>
      </c>
      <c r="U483" s="242">
        <f t="shared" si="897"/>
        <v>283863</v>
      </c>
      <c r="V483" s="242">
        <f t="shared" si="897"/>
        <v>63668</v>
      </c>
      <c r="W483" s="242">
        <f t="shared" si="897"/>
        <v>0</v>
      </c>
      <c r="X483" s="243">
        <f t="shared" si="897"/>
        <v>347531</v>
      </c>
      <c r="Y483" s="242">
        <f t="shared" si="897"/>
        <v>4601</v>
      </c>
      <c r="Z483" s="242">
        <f t="shared" si="897"/>
        <v>6903</v>
      </c>
      <c r="AA483" s="242">
        <f t="shared" si="897"/>
        <v>0</v>
      </c>
      <c r="AB483" s="243">
        <f t="shared" si="897"/>
        <v>11504</v>
      </c>
      <c r="AC483" s="242">
        <f t="shared" si="897"/>
        <v>288464</v>
      </c>
      <c r="AD483" s="242">
        <f t="shared" si="897"/>
        <v>70571</v>
      </c>
      <c r="AE483" s="242">
        <f t="shared" si="897"/>
        <v>0</v>
      </c>
      <c r="AF483" s="243">
        <f t="shared" si="897"/>
        <v>359035</v>
      </c>
      <c r="AG483" s="242">
        <f t="shared" ref="AG483:AN483" si="898">SUM(AG157:AG161)</f>
        <v>-3357</v>
      </c>
      <c r="AH483" s="242">
        <f t="shared" si="898"/>
        <v>2805</v>
      </c>
      <c r="AI483" s="242">
        <f t="shared" si="898"/>
        <v>0</v>
      </c>
      <c r="AJ483" s="243">
        <f t="shared" si="898"/>
        <v>-552</v>
      </c>
      <c r="AK483" s="242">
        <f t="shared" si="898"/>
        <v>285107</v>
      </c>
      <c r="AL483" s="242">
        <f t="shared" si="898"/>
        <v>73376</v>
      </c>
      <c r="AM483" s="242">
        <f t="shared" si="898"/>
        <v>0</v>
      </c>
      <c r="AN483" s="243">
        <f t="shared" si="898"/>
        <v>358483</v>
      </c>
      <c r="AO483" s="242">
        <f t="shared" ref="AO483:AV483" si="899">SUM(AO157:AO161)</f>
        <v>-405</v>
      </c>
      <c r="AP483" s="242">
        <f t="shared" si="899"/>
        <v>13702</v>
      </c>
      <c r="AQ483" s="242">
        <f t="shared" si="899"/>
        <v>0</v>
      </c>
      <c r="AR483" s="243">
        <f t="shared" si="899"/>
        <v>13297</v>
      </c>
      <c r="AS483" s="242">
        <f t="shared" si="899"/>
        <v>284702</v>
      </c>
      <c r="AT483" s="242">
        <f t="shared" si="899"/>
        <v>87078</v>
      </c>
      <c r="AU483" s="242">
        <f t="shared" si="899"/>
        <v>0</v>
      </c>
      <c r="AV483" s="243">
        <f t="shared" si="899"/>
        <v>371780</v>
      </c>
      <c r="AW483" s="242">
        <f t="shared" ref="AW483:BD483" si="900">SUM(AW157:AW161)</f>
        <v>-5313</v>
      </c>
      <c r="AX483" s="242">
        <f t="shared" si="900"/>
        <v>5071</v>
      </c>
      <c r="AY483" s="242">
        <f t="shared" si="900"/>
        <v>0</v>
      </c>
      <c r="AZ483" s="243">
        <f t="shared" si="900"/>
        <v>-242</v>
      </c>
      <c r="BA483" s="242">
        <f t="shared" si="900"/>
        <v>279389</v>
      </c>
      <c r="BB483" s="242">
        <f t="shared" si="900"/>
        <v>92149</v>
      </c>
      <c r="BC483" s="242">
        <f t="shared" si="900"/>
        <v>0</v>
      </c>
      <c r="BD483" s="243">
        <f t="shared" si="900"/>
        <v>371538</v>
      </c>
    </row>
    <row r="484" spans="1:56" ht="17.25" hidden="1" customHeight="1" outlineLevel="1" x14ac:dyDescent="0.2">
      <c r="A484" s="6"/>
      <c r="B484" s="240">
        <v>18</v>
      </c>
      <c r="C484" s="240"/>
      <c r="D484" s="241" t="s">
        <v>39</v>
      </c>
      <c r="E484" s="242">
        <f t="shared" ref="E484:AF484" si="901">SUM(E166:E170)</f>
        <v>2520586</v>
      </c>
      <c r="F484" s="242">
        <f t="shared" si="901"/>
        <v>304353</v>
      </c>
      <c r="G484" s="242">
        <f t="shared" si="901"/>
        <v>0</v>
      </c>
      <c r="H484" s="243">
        <f t="shared" si="901"/>
        <v>2824939</v>
      </c>
      <c r="I484" s="242">
        <f t="shared" si="901"/>
        <v>0</v>
      </c>
      <c r="J484" s="242">
        <f t="shared" si="901"/>
        <v>0</v>
      </c>
      <c r="K484" s="242">
        <f t="shared" si="901"/>
        <v>0</v>
      </c>
      <c r="L484" s="243">
        <f t="shared" si="901"/>
        <v>0</v>
      </c>
      <c r="M484" s="242">
        <f t="shared" si="901"/>
        <v>2520586</v>
      </c>
      <c r="N484" s="242">
        <f t="shared" si="901"/>
        <v>304353</v>
      </c>
      <c r="O484" s="242">
        <f t="shared" si="901"/>
        <v>0</v>
      </c>
      <c r="P484" s="243">
        <f t="shared" si="901"/>
        <v>2824939</v>
      </c>
      <c r="Q484" s="242">
        <f t="shared" si="901"/>
        <v>0</v>
      </c>
      <c r="R484" s="242">
        <f t="shared" si="901"/>
        <v>0</v>
      </c>
      <c r="S484" s="242">
        <f t="shared" si="901"/>
        <v>0</v>
      </c>
      <c r="T484" s="243">
        <f t="shared" si="901"/>
        <v>0</v>
      </c>
      <c r="U484" s="242">
        <f t="shared" si="901"/>
        <v>2520586</v>
      </c>
      <c r="V484" s="242">
        <f t="shared" si="901"/>
        <v>304353</v>
      </c>
      <c r="W484" s="242">
        <f t="shared" si="901"/>
        <v>0</v>
      </c>
      <c r="X484" s="243">
        <f t="shared" si="901"/>
        <v>2824939</v>
      </c>
      <c r="Y484" s="242">
        <f t="shared" si="901"/>
        <v>41840</v>
      </c>
      <c r="Z484" s="242">
        <f t="shared" si="901"/>
        <v>0</v>
      </c>
      <c r="AA484" s="242">
        <f t="shared" si="901"/>
        <v>0</v>
      </c>
      <c r="AB484" s="243">
        <f t="shared" si="901"/>
        <v>41840</v>
      </c>
      <c r="AC484" s="242">
        <f t="shared" si="901"/>
        <v>2562426</v>
      </c>
      <c r="AD484" s="242">
        <f t="shared" si="901"/>
        <v>304353</v>
      </c>
      <c r="AE484" s="242">
        <f t="shared" si="901"/>
        <v>0</v>
      </c>
      <c r="AF484" s="243">
        <f t="shared" si="901"/>
        <v>2866779</v>
      </c>
      <c r="AG484" s="242">
        <f t="shared" ref="AG484:AN484" si="902">SUM(AG166:AG170)</f>
        <v>-89420</v>
      </c>
      <c r="AH484" s="242">
        <f t="shared" si="902"/>
        <v>-11310</v>
      </c>
      <c r="AI484" s="242">
        <f t="shared" si="902"/>
        <v>0</v>
      </c>
      <c r="AJ484" s="243">
        <f t="shared" si="902"/>
        <v>-100730</v>
      </c>
      <c r="AK484" s="242">
        <f t="shared" si="902"/>
        <v>2473006</v>
      </c>
      <c r="AL484" s="242">
        <f t="shared" si="902"/>
        <v>293043</v>
      </c>
      <c r="AM484" s="242">
        <f t="shared" si="902"/>
        <v>0</v>
      </c>
      <c r="AN484" s="243">
        <f t="shared" si="902"/>
        <v>2766049</v>
      </c>
      <c r="AO484" s="242">
        <f t="shared" ref="AO484:AV484" si="903">SUM(AO166:AO170)</f>
        <v>0</v>
      </c>
      <c r="AP484" s="242">
        <f t="shared" si="903"/>
        <v>0</v>
      </c>
      <c r="AQ484" s="242">
        <f t="shared" si="903"/>
        <v>0</v>
      </c>
      <c r="AR484" s="243">
        <f t="shared" si="903"/>
        <v>0</v>
      </c>
      <c r="AS484" s="242">
        <f t="shared" si="903"/>
        <v>2473006</v>
      </c>
      <c r="AT484" s="242">
        <f t="shared" si="903"/>
        <v>293043</v>
      </c>
      <c r="AU484" s="242">
        <f t="shared" si="903"/>
        <v>0</v>
      </c>
      <c r="AV484" s="243">
        <f t="shared" si="903"/>
        <v>2766049</v>
      </c>
      <c r="AW484" s="242">
        <f t="shared" ref="AW484:BD484" si="904">SUM(AW166:AW170)</f>
        <v>0</v>
      </c>
      <c r="AX484" s="242">
        <f t="shared" si="904"/>
        <v>0</v>
      </c>
      <c r="AY484" s="242">
        <f t="shared" si="904"/>
        <v>0</v>
      </c>
      <c r="AZ484" s="243">
        <f t="shared" si="904"/>
        <v>0</v>
      </c>
      <c r="BA484" s="242">
        <f t="shared" si="904"/>
        <v>2473006</v>
      </c>
      <c r="BB484" s="242">
        <f t="shared" si="904"/>
        <v>293043</v>
      </c>
      <c r="BC484" s="242">
        <f t="shared" si="904"/>
        <v>0</v>
      </c>
      <c r="BD484" s="243">
        <f t="shared" si="904"/>
        <v>2766049</v>
      </c>
    </row>
    <row r="485" spans="1:56" ht="17.25" hidden="1" customHeight="1" outlineLevel="1" x14ac:dyDescent="0.2">
      <c r="A485" s="6"/>
      <c r="B485" s="240">
        <v>19</v>
      </c>
      <c r="C485" s="240"/>
      <c r="D485" s="241" t="s">
        <v>40</v>
      </c>
      <c r="E485" s="242">
        <f t="shared" ref="E485:AF485" si="905">SUM(E175:E179)</f>
        <v>1285</v>
      </c>
      <c r="F485" s="242">
        <f t="shared" si="905"/>
        <v>0</v>
      </c>
      <c r="G485" s="242">
        <f t="shared" si="905"/>
        <v>0</v>
      </c>
      <c r="H485" s="243">
        <f t="shared" si="905"/>
        <v>1285</v>
      </c>
      <c r="I485" s="242">
        <f t="shared" si="905"/>
        <v>0</v>
      </c>
      <c r="J485" s="242">
        <f t="shared" si="905"/>
        <v>0</v>
      </c>
      <c r="K485" s="242">
        <f t="shared" si="905"/>
        <v>0</v>
      </c>
      <c r="L485" s="243">
        <f t="shared" si="905"/>
        <v>0</v>
      </c>
      <c r="M485" s="242">
        <f t="shared" si="905"/>
        <v>1285</v>
      </c>
      <c r="N485" s="242">
        <f t="shared" si="905"/>
        <v>0</v>
      </c>
      <c r="O485" s="242">
        <f t="shared" si="905"/>
        <v>0</v>
      </c>
      <c r="P485" s="243">
        <f t="shared" si="905"/>
        <v>1285</v>
      </c>
      <c r="Q485" s="242">
        <f t="shared" si="905"/>
        <v>0</v>
      </c>
      <c r="R485" s="242">
        <f t="shared" si="905"/>
        <v>0</v>
      </c>
      <c r="S485" s="242">
        <f t="shared" si="905"/>
        <v>0</v>
      </c>
      <c r="T485" s="243">
        <f t="shared" si="905"/>
        <v>0</v>
      </c>
      <c r="U485" s="242">
        <f t="shared" si="905"/>
        <v>1285</v>
      </c>
      <c r="V485" s="242">
        <f t="shared" si="905"/>
        <v>0</v>
      </c>
      <c r="W485" s="242">
        <f t="shared" si="905"/>
        <v>0</v>
      </c>
      <c r="X485" s="243">
        <f t="shared" si="905"/>
        <v>1285</v>
      </c>
      <c r="Y485" s="242">
        <f t="shared" si="905"/>
        <v>0</v>
      </c>
      <c r="Z485" s="242">
        <f t="shared" si="905"/>
        <v>0</v>
      </c>
      <c r="AA485" s="242">
        <f t="shared" si="905"/>
        <v>0</v>
      </c>
      <c r="AB485" s="243">
        <f t="shared" si="905"/>
        <v>0</v>
      </c>
      <c r="AC485" s="242">
        <f t="shared" si="905"/>
        <v>1285</v>
      </c>
      <c r="AD485" s="242">
        <f t="shared" si="905"/>
        <v>0</v>
      </c>
      <c r="AE485" s="242">
        <f t="shared" si="905"/>
        <v>0</v>
      </c>
      <c r="AF485" s="243">
        <f t="shared" si="905"/>
        <v>1285</v>
      </c>
      <c r="AG485" s="242">
        <f t="shared" ref="AG485:AN485" si="906">SUM(AG175:AG179)</f>
        <v>0</v>
      </c>
      <c r="AH485" s="242">
        <f t="shared" si="906"/>
        <v>0</v>
      </c>
      <c r="AI485" s="242">
        <f t="shared" si="906"/>
        <v>0</v>
      </c>
      <c r="AJ485" s="243">
        <f t="shared" si="906"/>
        <v>0</v>
      </c>
      <c r="AK485" s="242">
        <f t="shared" si="906"/>
        <v>1285</v>
      </c>
      <c r="AL485" s="242">
        <f t="shared" si="906"/>
        <v>0</v>
      </c>
      <c r="AM485" s="242">
        <f t="shared" si="906"/>
        <v>0</v>
      </c>
      <c r="AN485" s="243">
        <f t="shared" si="906"/>
        <v>1285</v>
      </c>
      <c r="AO485" s="242">
        <f t="shared" ref="AO485:AV485" si="907">SUM(AO175:AO179)</f>
        <v>0</v>
      </c>
      <c r="AP485" s="242">
        <f t="shared" si="907"/>
        <v>0</v>
      </c>
      <c r="AQ485" s="242">
        <f t="shared" si="907"/>
        <v>0</v>
      </c>
      <c r="AR485" s="243">
        <f t="shared" si="907"/>
        <v>0</v>
      </c>
      <c r="AS485" s="242">
        <f t="shared" si="907"/>
        <v>1285</v>
      </c>
      <c r="AT485" s="242">
        <f t="shared" si="907"/>
        <v>0</v>
      </c>
      <c r="AU485" s="242">
        <f t="shared" si="907"/>
        <v>0</v>
      </c>
      <c r="AV485" s="243">
        <f t="shared" si="907"/>
        <v>1285</v>
      </c>
      <c r="AW485" s="242">
        <f t="shared" ref="AW485:BD485" si="908">SUM(AW175:AW179)</f>
        <v>0</v>
      </c>
      <c r="AX485" s="242">
        <f t="shared" si="908"/>
        <v>0</v>
      </c>
      <c r="AY485" s="242">
        <f t="shared" si="908"/>
        <v>0</v>
      </c>
      <c r="AZ485" s="243">
        <f t="shared" si="908"/>
        <v>0</v>
      </c>
      <c r="BA485" s="242">
        <f t="shared" si="908"/>
        <v>1285</v>
      </c>
      <c r="BB485" s="242">
        <f t="shared" si="908"/>
        <v>0</v>
      </c>
      <c r="BC485" s="242">
        <f t="shared" si="908"/>
        <v>0</v>
      </c>
      <c r="BD485" s="243">
        <f t="shared" si="908"/>
        <v>1285</v>
      </c>
    </row>
    <row r="486" spans="1:56" ht="17.25" hidden="1" customHeight="1" outlineLevel="1" x14ac:dyDescent="0.2">
      <c r="A486" s="6"/>
      <c r="B486" s="240">
        <v>20</v>
      </c>
      <c r="C486" s="240"/>
      <c r="D486" s="241" t="s">
        <v>41</v>
      </c>
      <c r="E486" s="242">
        <f t="shared" ref="E486:AF486" si="909">SUM(E184:E188)</f>
        <v>6210</v>
      </c>
      <c r="F486" s="242">
        <f t="shared" si="909"/>
        <v>0</v>
      </c>
      <c r="G486" s="242">
        <f t="shared" si="909"/>
        <v>0</v>
      </c>
      <c r="H486" s="243">
        <f t="shared" si="909"/>
        <v>6210</v>
      </c>
      <c r="I486" s="242">
        <f t="shared" si="909"/>
        <v>0</v>
      </c>
      <c r="J486" s="242">
        <f t="shared" si="909"/>
        <v>0</v>
      </c>
      <c r="K486" s="242">
        <f t="shared" si="909"/>
        <v>0</v>
      </c>
      <c r="L486" s="243">
        <f t="shared" si="909"/>
        <v>0</v>
      </c>
      <c r="M486" s="242">
        <f t="shared" si="909"/>
        <v>6210</v>
      </c>
      <c r="N486" s="242">
        <f t="shared" si="909"/>
        <v>0</v>
      </c>
      <c r="O486" s="242">
        <f t="shared" si="909"/>
        <v>0</v>
      </c>
      <c r="P486" s="243">
        <f t="shared" si="909"/>
        <v>6210</v>
      </c>
      <c r="Q486" s="242">
        <f t="shared" si="909"/>
        <v>0</v>
      </c>
      <c r="R486" s="242">
        <f t="shared" si="909"/>
        <v>0</v>
      </c>
      <c r="S486" s="242">
        <f t="shared" si="909"/>
        <v>0</v>
      </c>
      <c r="T486" s="243">
        <f t="shared" si="909"/>
        <v>0</v>
      </c>
      <c r="U486" s="242">
        <f t="shared" si="909"/>
        <v>6210</v>
      </c>
      <c r="V486" s="242">
        <f t="shared" si="909"/>
        <v>0</v>
      </c>
      <c r="W486" s="242">
        <f t="shared" si="909"/>
        <v>0</v>
      </c>
      <c r="X486" s="243">
        <f t="shared" si="909"/>
        <v>6210</v>
      </c>
      <c r="Y486" s="242">
        <f t="shared" si="909"/>
        <v>0</v>
      </c>
      <c r="Z486" s="242">
        <f t="shared" si="909"/>
        <v>0</v>
      </c>
      <c r="AA486" s="242">
        <f t="shared" si="909"/>
        <v>0</v>
      </c>
      <c r="AB486" s="243">
        <f t="shared" si="909"/>
        <v>0</v>
      </c>
      <c r="AC486" s="242">
        <f t="shared" si="909"/>
        <v>6210</v>
      </c>
      <c r="AD486" s="242">
        <f t="shared" si="909"/>
        <v>0</v>
      </c>
      <c r="AE486" s="242">
        <f t="shared" si="909"/>
        <v>0</v>
      </c>
      <c r="AF486" s="243">
        <f t="shared" si="909"/>
        <v>6210</v>
      </c>
      <c r="AG486" s="242">
        <f t="shared" ref="AG486:AN486" si="910">SUM(AG184:AG188)</f>
        <v>0</v>
      </c>
      <c r="AH486" s="242">
        <f t="shared" si="910"/>
        <v>0</v>
      </c>
      <c r="AI486" s="242">
        <f t="shared" si="910"/>
        <v>0</v>
      </c>
      <c r="AJ486" s="243">
        <f t="shared" si="910"/>
        <v>0</v>
      </c>
      <c r="AK486" s="242">
        <f t="shared" si="910"/>
        <v>6210</v>
      </c>
      <c r="AL486" s="242">
        <f t="shared" si="910"/>
        <v>0</v>
      </c>
      <c r="AM486" s="242">
        <f t="shared" si="910"/>
        <v>0</v>
      </c>
      <c r="AN486" s="243">
        <f t="shared" si="910"/>
        <v>6210</v>
      </c>
      <c r="AO486" s="242">
        <f t="shared" ref="AO486:AV486" si="911">SUM(AO184:AO188)</f>
        <v>0</v>
      </c>
      <c r="AP486" s="242">
        <f t="shared" si="911"/>
        <v>0</v>
      </c>
      <c r="AQ486" s="242">
        <f t="shared" si="911"/>
        <v>0</v>
      </c>
      <c r="AR486" s="243">
        <f t="shared" si="911"/>
        <v>0</v>
      </c>
      <c r="AS486" s="242">
        <f t="shared" si="911"/>
        <v>6210</v>
      </c>
      <c r="AT486" s="242">
        <f t="shared" si="911"/>
        <v>0</v>
      </c>
      <c r="AU486" s="242">
        <f t="shared" si="911"/>
        <v>0</v>
      </c>
      <c r="AV486" s="243">
        <f t="shared" si="911"/>
        <v>6210</v>
      </c>
      <c r="AW486" s="242">
        <f t="shared" ref="AW486:BD486" si="912">SUM(AW184:AW188)</f>
        <v>0</v>
      </c>
      <c r="AX486" s="242">
        <f t="shared" si="912"/>
        <v>0</v>
      </c>
      <c r="AY486" s="242">
        <f t="shared" si="912"/>
        <v>0</v>
      </c>
      <c r="AZ486" s="243">
        <f t="shared" si="912"/>
        <v>0</v>
      </c>
      <c r="BA486" s="242">
        <f t="shared" si="912"/>
        <v>6210</v>
      </c>
      <c r="BB486" s="242">
        <f t="shared" si="912"/>
        <v>0</v>
      </c>
      <c r="BC486" s="242">
        <f t="shared" si="912"/>
        <v>0</v>
      </c>
      <c r="BD486" s="243">
        <f t="shared" si="912"/>
        <v>6210</v>
      </c>
    </row>
    <row r="487" spans="1:56" ht="17.25" hidden="1" customHeight="1" outlineLevel="1" x14ac:dyDescent="0.2">
      <c r="A487" s="6"/>
      <c r="B487" s="240">
        <v>21</v>
      </c>
      <c r="C487" s="240"/>
      <c r="D487" s="241" t="s">
        <v>42</v>
      </c>
      <c r="E487" s="242">
        <f t="shared" ref="E487:AF487" si="913">SUM(E193:E197)</f>
        <v>0</v>
      </c>
      <c r="F487" s="242">
        <f t="shared" si="913"/>
        <v>0</v>
      </c>
      <c r="G487" s="242">
        <f t="shared" si="913"/>
        <v>0</v>
      </c>
      <c r="H487" s="243">
        <f t="shared" si="913"/>
        <v>0</v>
      </c>
      <c r="I487" s="242">
        <f t="shared" si="913"/>
        <v>0</v>
      </c>
      <c r="J487" s="242">
        <f t="shared" si="913"/>
        <v>0</v>
      </c>
      <c r="K487" s="242">
        <f t="shared" si="913"/>
        <v>0</v>
      </c>
      <c r="L487" s="243">
        <f t="shared" si="913"/>
        <v>0</v>
      </c>
      <c r="M487" s="242">
        <f t="shared" si="913"/>
        <v>0</v>
      </c>
      <c r="N487" s="242">
        <f t="shared" si="913"/>
        <v>0</v>
      </c>
      <c r="O487" s="242">
        <f t="shared" si="913"/>
        <v>0</v>
      </c>
      <c r="P487" s="243">
        <f t="shared" si="913"/>
        <v>0</v>
      </c>
      <c r="Q487" s="242">
        <f t="shared" si="913"/>
        <v>0</v>
      </c>
      <c r="R487" s="242">
        <f t="shared" si="913"/>
        <v>0</v>
      </c>
      <c r="S487" s="242">
        <f t="shared" si="913"/>
        <v>0</v>
      </c>
      <c r="T487" s="243">
        <f t="shared" si="913"/>
        <v>0</v>
      </c>
      <c r="U487" s="242">
        <f t="shared" si="913"/>
        <v>0</v>
      </c>
      <c r="V487" s="242">
        <f t="shared" si="913"/>
        <v>0</v>
      </c>
      <c r="W487" s="242">
        <f t="shared" si="913"/>
        <v>0</v>
      </c>
      <c r="X487" s="243">
        <f t="shared" si="913"/>
        <v>0</v>
      </c>
      <c r="Y487" s="242">
        <f t="shared" si="913"/>
        <v>0</v>
      </c>
      <c r="Z487" s="242">
        <f t="shared" si="913"/>
        <v>0</v>
      </c>
      <c r="AA487" s="242">
        <f t="shared" si="913"/>
        <v>0</v>
      </c>
      <c r="AB487" s="243">
        <f t="shared" si="913"/>
        <v>0</v>
      </c>
      <c r="AC487" s="242">
        <f t="shared" si="913"/>
        <v>0</v>
      </c>
      <c r="AD487" s="242">
        <f t="shared" si="913"/>
        <v>0</v>
      </c>
      <c r="AE487" s="242">
        <f t="shared" si="913"/>
        <v>0</v>
      </c>
      <c r="AF487" s="243">
        <f t="shared" si="913"/>
        <v>0</v>
      </c>
      <c r="AG487" s="242">
        <f t="shared" ref="AG487:AN487" si="914">SUM(AG193:AG197)</f>
        <v>0</v>
      </c>
      <c r="AH487" s="242">
        <f t="shared" si="914"/>
        <v>0</v>
      </c>
      <c r="AI487" s="242">
        <f t="shared" si="914"/>
        <v>0</v>
      </c>
      <c r="AJ487" s="243">
        <f t="shared" si="914"/>
        <v>0</v>
      </c>
      <c r="AK487" s="242">
        <f t="shared" si="914"/>
        <v>0</v>
      </c>
      <c r="AL487" s="242">
        <f t="shared" si="914"/>
        <v>0</v>
      </c>
      <c r="AM487" s="242">
        <f t="shared" si="914"/>
        <v>0</v>
      </c>
      <c r="AN487" s="243">
        <f t="shared" si="914"/>
        <v>0</v>
      </c>
      <c r="AO487" s="242">
        <f t="shared" ref="AO487:AV487" si="915">SUM(AO193:AO197)</f>
        <v>0</v>
      </c>
      <c r="AP487" s="242">
        <f t="shared" si="915"/>
        <v>0</v>
      </c>
      <c r="AQ487" s="242">
        <f t="shared" si="915"/>
        <v>0</v>
      </c>
      <c r="AR487" s="243">
        <f t="shared" si="915"/>
        <v>0</v>
      </c>
      <c r="AS487" s="242">
        <f t="shared" si="915"/>
        <v>0</v>
      </c>
      <c r="AT487" s="242">
        <f t="shared" si="915"/>
        <v>0</v>
      </c>
      <c r="AU487" s="242">
        <f t="shared" si="915"/>
        <v>0</v>
      </c>
      <c r="AV487" s="243">
        <f t="shared" si="915"/>
        <v>0</v>
      </c>
      <c r="AW487" s="242">
        <f t="shared" ref="AW487:BD487" si="916">SUM(AW193:AW197)</f>
        <v>0</v>
      </c>
      <c r="AX487" s="242">
        <f t="shared" si="916"/>
        <v>0</v>
      </c>
      <c r="AY487" s="242">
        <f t="shared" si="916"/>
        <v>0</v>
      </c>
      <c r="AZ487" s="243">
        <f t="shared" si="916"/>
        <v>0</v>
      </c>
      <c r="BA487" s="242">
        <f t="shared" si="916"/>
        <v>0</v>
      </c>
      <c r="BB487" s="242">
        <f t="shared" si="916"/>
        <v>0</v>
      </c>
      <c r="BC487" s="242">
        <f t="shared" si="916"/>
        <v>0</v>
      </c>
      <c r="BD487" s="243">
        <f t="shared" si="916"/>
        <v>0</v>
      </c>
    </row>
    <row r="488" spans="1:56" ht="17.25" hidden="1" customHeight="1" outlineLevel="1" x14ac:dyDescent="0.2">
      <c r="A488" s="6"/>
      <c r="B488" s="240">
        <v>22</v>
      </c>
      <c r="C488" s="240"/>
      <c r="D488" s="241" t="s">
        <v>43</v>
      </c>
      <c r="E488" s="242">
        <f t="shared" ref="E488:AF488" si="917">+E202</f>
        <v>0</v>
      </c>
      <c r="F488" s="242">
        <f t="shared" si="917"/>
        <v>2580000</v>
      </c>
      <c r="G488" s="242">
        <f t="shared" si="917"/>
        <v>0</v>
      </c>
      <c r="H488" s="243">
        <f t="shared" si="917"/>
        <v>2580000</v>
      </c>
      <c r="I488" s="242">
        <f t="shared" si="917"/>
        <v>0</v>
      </c>
      <c r="J488" s="242">
        <f t="shared" si="917"/>
        <v>0</v>
      </c>
      <c r="K488" s="242">
        <f t="shared" si="917"/>
        <v>0</v>
      </c>
      <c r="L488" s="243">
        <f t="shared" si="917"/>
        <v>0</v>
      </c>
      <c r="M488" s="242">
        <f t="shared" si="917"/>
        <v>0</v>
      </c>
      <c r="N488" s="242">
        <f t="shared" si="917"/>
        <v>2580000</v>
      </c>
      <c r="O488" s="242">
        <f t="shared" si="917"/>
        <v>0</v>
      </c>
      <c r="P488" s="243">
        <f t="shared" si="917"/>
        <v>2580000</v>
      </c>
      <c r="Q488" s="242">
        <f t="shared" si="917"/>
        <v>0</v>
      </c>
      <c r="R488" s="242">
        <f t="shared" si="917"/>
        <v>0</v>
      </c>
      <c r="S488" s="242">
        <f t="shared" si="917"/>
        <v>0</v>
      </c>
      <c r="T488" s="243">
        <f t="shared" si="917"/>
        <v>0</v>
      </c>
      <c r="U488" s="242">
        <f t="shared" si="917"/>
        <v>0</v>
      </c>
      <c r="V488" s="242">
        <f t="shared" si="917"/>
        <v>2580000</v>
      </c>
      <c r="W488" s="242">
        <f t="shared" si="917"/>
        <v>0</v>
      </c>
      <c r="X488" s="243">
        <f t="shared" si="917"/>
        <v>2580000</v>
      </c>
      <c r="Y488" s="242">
        <f t="shared" si="917"/>
        <v>0</v>
      </c>
      <c r="Z488" s="242">
        <f t="shared" si="917"/>
        <v>0</v>
      </c>
      <c r="AA488" s="242">
        <f t="shared" si="917"/>
        <v>0</v>
      </c>
      <c r="AB488" s="243">
        <f t="shared" si="917"/>
        <v>0</v>
      </c>
      <c r="AC488" s="242">
        <f t="shared" si="917"/>
        <v>0</v>
      </c>
      <c r="AD488" s="242">
        <f t="shared" si="917"/>
        <v>2580000</v>
      </c>
      <c r="AE488" s="242">
        <f t="shared" si="917"/>
        <v>0</v>
      </c>
      <c r="AF488" s="243">
        <f t="shared" si="917"/>
        <v>2580000</v>
      </c>
      <c r="AG488" s="242">
        <f t="shared" ref="AG488:AN488" si="918">+AG202</f>
        <v>0</v>
      </c>
      <c r="AH488" s="242">
        <f t="shared" si="918"/>
        <v>0</v>
      </c>
      <c r="AI488" s="242">
        <f t="shared" si="918"/>
        <v>0</v>
      </c>
      <c r="AJ488" s="243">
        <f t="shared" si="918"/>
        <v>0</v>
      </c>
      <c r="AK488" s="242">
        <f t="shared" si="918"/>
        <v>0</v>
      </c>
      <c r="AL488" s="242">
        <f t="shared" si="918"/>
        <v>2580000</v>
      </c>
      <c r="AM488" s="242">
        <f t="shared" si="918"/>
        <v>0</v>
      </c>
      <c r="AN488" s="243">
        <f t="shared" si="918"/>
        <v>2580000</v>
      </c>
      <c r="AO488" s="242">
        <f t="shared" ref="AO488:AV488" si="919">+AO202</f>
        <v>0</v>
      </c>
      <c r="AP488" s="242">
        <f t="shared" si="919"/>
        <v>0</v>
      </c>
      <c r="AQ488" s="242">
        <f t="shared" si="919"/>
        <v>0</v>
      </c>
      <c r="AR488" s="243">
        <f t="shared" si="919"/>
        <v>0</v>
      </c>
      <c r="AS488" s="242">
        <f t="shared" si="919"/>
        <v>0</v>
      </c>
      <c r="AT488" s="242">
        <f t="shared" si="919"/>
        <v>2580000</v>
      </c>
      <c r="AU488" s="242">
        <f t="shared" si="919"/>
        <v>0</v>
      </c>
      <c r="AV488" s="243">
        <f t="shared" si="919"/>
        <v>2580000</v>
      </c>
      <c r="AW488" s="242">
        <f t="shared" ref="AW488:BD488" si="920">+AW202</f>
        <v>0</v>
      </c>
      <c r="AX488" s="242">
        <f t="shared" si="920"/>
        <v>0</v>
      </c>
      <c r="AY488" s="242">
        <f t="shared" si="920"/>
        <v>0</v>
      </c>
      <c r="AZ488" s="243">
        <f t="shared" si="920"/>
        <v>0</v>
      </c>
      <c r="BA488" s="242">
        <f t="shared" si="920"/>
        <v>0</v>
      </c>
      <c r="BB488" s="242">
        <f t="shared" si="920"/>
        <v>2580000</v>
      </c>
      <c r="BC488" s="242">
        <f t="shared" si="920"/>
        <v>0</v>
      </c>
      <c r="BD488" s="243">
        <f t="shared" si="920"/>
        <v>2580000</v>
      </c>
    </row>
    <row r="489" spans="1:56" ht="17.25" hidden="1" customHeight="1" outlineLevel="1" x14ac:dyDescent="0.2">
      <c r="A489" s="6"/>
      <c r="B489" s="244">
        <v>23</v>
      </c>
      <c r="C489" s="244"/>
      <c r="D489" s="245" t="s">
        <v>92</v>
      </c>
      <c r="E489" s="242">
        <f>+E455+E456+E457+E458+E459+E463</f>
        <v>0</v>
      </c>
      <c r="F489" s="242">
        <f>+F455+F456+F457+F458+F459+F463</f>
        <v>0</v>
      </c>
      <c r="G489" s="242">
        <f>+G455+G456+G457+G458+G459+G463</f>
        <v>0</v>
      </c>
      <c r="H489" s="243">
        <f>+E489+F489+G489</f>
        <v>0</v>
      </c>
      <c r="I489" s="242">
        <f>+I455+I456+I457+I458+I459+I463</f>
        <v>0</v>
      </c>
      <c r="J489" s="242">
        <f>+J455+J456+J457+J458+J459+J463</f>
        <v>0</v>
      </c>
      <c r="K489" s="242">
        <f>+K455+K456+K457+K458+K459+K463</f>
        <v>0</v>
      </c>
      <c r="L489" s="243">
        <f>+I489+J489+K489</f>
        <v>0</v>
      </c>
      <c r="M489" s="242">
        <f>+M455+M456+M457+M458+M459+M463</f>
        <v>0</v>
      </c>
      <c r="N489" s="242">
        <f>+N455+N456+N457+N458+N459+N463</f>
        <v>0</v>
      </c>
      <c r="O489" s="242">
        <f>+O455+O456+O457+O458+O459+O463</f>
        <v>0</v>
      </c>
      <c r="P489" s="243">
        <f>+M489+N489+O489</f>
        <v>0</v>
      </c>
      <c r="Q489" s="242">
        <f>+Q455+Q456+Q457+Q458+Q459+Q463</f>
        <v>0</v>
      </c>
      <c r="R489" s="242">
        <f>+R455+R456+R457+R458+R459+R463</f>
        <v>0</v>
      </c>
      <c r="S489" s="242">
        <f>+S455+S456+S457+S458+S459+S463</f>
        <v>0</v>
      </c>
      <c r="T489" s="243">
        <f>+Q489+R489+S489</f>
        <v>0</v>
      </c>
      <c r="U489" s="242">
        <f>+U455+U456+U457+U458+U459+U463</f>
        <v>0</v>
      </c>
      <c r="V489" s="242">
        <f>+V455+V456+V457+V458+V459+V463</f>
        <v>0</v>
      </c>
      <c r="W489" s="242">
        <f>+W455+W456+W457+W458+W459+W463</f>
        <v>0</v>
      </c>
      <c r="X489" s="243">
        <f>+U489+V489+W489</f>
        <v>0</v>
      </c>
      <c r="Y489" s="242">
        <f>+Y455+Y456+Y457+Y458+Y459+Y463</f>
        <v>0</v>
      </c>
      <c r="Z489" s="242">
        <f>+Z455+Z456+Z457+Z458+Z459+Z463</f>
        <v>0</v>
      </c>
      <c r="AA489" s="242">
        <f>+AA455+AA456+AA457+AA458+AA459+AA463</f>
        <v>0</v>
      </c>
      <c r="AB489" s="243">
        <f>+Y489+Z489+AA489</f>
        <v>0</v>
      </c>
      <c r="AC489" s="242">
        <f>+AC455+AC456+AC457+AC458+AC459+AC463</f>
        <v>0</v>
      </c>
      <c r="AD489" s="242">
        <f>+AD455+AD456+AD457+AD458+AD459+AD463</f>
        <v>0</v>
      </c>
      <c r="AE489" s="242">
        <f>+AE455+AE456+AE457+AE458+AE459+AE463</f>
        <v>0</v>
      </c>
      <c r="AF489" s="243">
        <f>+AC489+AD489+AE489</f>
        <v>0</v>
      </c>
      <c r="AG489" s="242">
        <f>+AG455+AG456+AG457+AG458+AG459+AG463</f>
        <v>0</v>
      </c>
      <c r="AH489" s="242">
        <f>+AH455+AH456+AH457+AH458+AH459+AH463</f>
        <v>0</v>
      </c>
      <c r="AI489" s="242">
        <f>+AI455+AI456+AI457+AI458+AI459+AI463</f>
        <v>0</v>
      </c>
      <c r="AJ489" s="243">
        <f>+AG489+AH489+AI489</f>
        <v>0</v>
      </c>
      <c r="AK489" s="242">
        <f>+AK455+AK456+AK457+AK458+AK459+AK463</f>
        <v>0</v>
      </c>
      <c r="AL489" s="242">
        <f>+AL455+AL456+AL457+AL458+AL459+AL463</f>
        <v>0</v>
      </c>
      <c r="AM489" s="242">
        <f>+AM455+AM456+AM457+AM458+AM459+AM463</f>
        <v>0</v>
      </c>
      <c r="AN489" s="243">
        <f>+AK489+AL489+AM489</f>
        <v>0</v>
      </c>
      <c r="AO489" s="242">
        <f>+AO455+AO456+AO457+AO458+AO459+AO463</f>
        <v>0</v>
      </c>
      <c r="AP489" s="242">
        <f>+AP455+AP456+AP457+AP458+AP459+AP463</f>
        <v>0</v>
      </c>
      <c r="AQ489" s="242">
        <f>+AQ455+AQ456+AQ457+AQ458+AQ459+AQ463</f>
        <v>0</v>
      </c>
      <c r="AR489" s="243">
        <f>+AO489+AP489+AQ489</f>
        <v>0</v>
      </c>
      <c r="AS489" s="242">
        <f>+AS455+AS456+AS457+AS458+AS459+AS463</f>
        <v>0</v>
      </c>
      <c r="AT489" s="242">
        <f>+AT455+AT456+AT457+AT458+AT459+AT463</f>
        <v>0</v>
      </c>
      <c r="AU489" s="242">
        <f>+AU455+AU456+AU457+AU458+AU459+AU463</f>
        <v>0</v>
      </c>
      <c r="AV489" s="243">
        <f>+AS489+AT489+AU489</f>
        <v>0</v>
      </c>
      <c r="AW489" s="242">
        <f>+AW455+AW456+AW457+AW458+AW459+AW463</f>
        <v>0</v>
      </c>
      <c r="AX489" s="242">
        <f>+AX455+AX456+AX457+AX458+AX459+AX463</f>
        <v>0</v>
      </c>
      <c r="AY489" s="242">
        <f>+AY455+AY456+AY457+AY458+AY459+AY463</f>
        <v>0</v>
      </c>
      <c r="AZ489" s="243">
        <f>+AW489+AX489+AY489</f>
        <v>0</v>
      </c>
      <c r="BA489" s="242">
        <f>+BA455+BA456+BA457+BA458+BA459+BA463</f>
        <v>0</v>
      </c>
      <c r="BB489" s="242">
        <f>+BB455+BB456+BB457+BB458+BB459+BB463</f>
        <v>0</v>
      </c>
      <c r="BC489" s="242">
        <f>+BC455+BC456+BC457+BC458+BC459+BC463</f>
        <v>0</v>
      </c>
      <c r="BD489" s="243">
        <f>+BA489+BB489+BC489</f>
        <v>0</v>
      </c>
    </row>
    <row r="490" spans="1:56" ht="17.25" hidden="1" customHeight="1" outlineLevel="1" x14ac:dyDescent="0.2">
      <c r="A490" s="6"/>
      <c r="B490" s="246"/>
      <c r="C490" s="247"/>
      <c r="D490" s="248" t="s">
        <v>90</v>
      </c>
      <c r="E490" s="249">
        <f>SUM(E467:E489)</f>
        <v>7387478</v>
      </c>
      <c r="F490" s="249">
        <f>SUM(F467:F489)</f>
        <v>4095755</v>
      </c>
      <c r="G490" s="249">
        <f>SUM(G467:G489)</f>
        <v>0</v>
      </c>
      <c r="H490" s="249">
        <f>SUM(H467:H489)</f>
        <v>11483233</v>
      </c>
      <c r="I490" s="249">
        <f t="shared" ref="I490:T490" si="921">SUM(I467:I489)</f>
        <v>65124</v>
      </c>
      <c r="J490" s="249">
        <f t="shared" si="921"/>
        <v>15318</v>
      </c>
      <c r="K490" s="249">
        <f t="shared" si="921"/>
        <v>0</v>
      </c>
      <c r="L490" s="249">
        <f t="shared" si="921"/>
        <v>80442</v>
      </c>
      <c r="M490" s="249">
        <f t="shared" si="921"/>
        <v>7452602</v>
      </c>
      <c r="N490" s="249">
        <f t="shared" si="921"/>
        <v>4111073</v>
      </c>
      <c r="O490" s="249">
        <f t="shared" si="921"/>
        <v>0</v>
      </c>
      <c r="P490" s="249">
        <f t="shared" si="921"/>
        <v>11563675</v>
      </c>
      <c r="Q490" s="249">
        <f t="shared" si="921"/>
        <v>151340</v>
      </c>
      <c r="R490" s="249">
        <f t="shared" si="921"/>
        <v>-2862</v>
      </c>
      <c r="S490" s="249">
        <f t="shared" si="921"/>
        <v>0</v>
      </c>
      <c r="T490" s="249">
        <f t="shared" si="921"/>
        <v>148478</v>
      </c>
      <c r="U490" s="249">
        <f t="shared" ref="U490:AB490" si="922">SUM(U467:U489)</f>
        <v>7603942</v>
      </c>
      <c r="V490" s="249">
        <f t="shared" si="922"/>
        <v>4108211</v>
      </c>
      <c r="W490" s="249">
        <f t="shared" si="922"/>
        <v>0</v>
      </c>
      <c r="X490" s="249">
        <f t="shared" si="922"/>
        <v>11712153</v>
      </c>
      <c r="Y490" s="249">
        <f t="shared" si="922"/>
        <v>25737</v>
      </c>
      <c r="Z490" s="249">
        <f t="shared" si="922"/>
        <v>-3330</v>
      </c>
      <c r="AA490" s="249">
        <f t="shared" si="922"/>
        <v>0</v>
      </c>
      <c r="AB490" s="249">
        <f t="shared" si="922"/>
        <v>22407</v>
      </c>
      <c r="AC490" s="249">
        <f t="shared" ref="AC490:AJ490" si="923">SUM(AC467:AC489)</f>
        <v>7629679</v>
      </c>
      <c r="AD490" s="249">
        <f t="shared" si="923"/>
        <v>4104881</v>
      </c>
      <c r="AE490" s="249">
        <f t="shared" si="923"/>
        <v>0</v>
      </c>
      <c r="AF490" s="249">
        <f t="shared" si="923"/>
        <v>11734560</v>
      </c>
      <c r="AG490" s="249">
        <f t="shared" si="923"/>
        <v>-92032</v>
      </c>
      <c r="AH490" s="249">
        <f t="shared" si="923"/>
        <v>256438</v>
      </c>
      <c r="AI490" s="249">
        <f t="shared" si="923"/>
        <v>0</v>
      </c>
      <c r="AJ490" s="249">
        <f t="shared" si="923"/>
        <v>164406</v>
      </c>
      <c r="AK490" s="249">
        <f t="shared" ref="AK490:AR490" si="924">SUM(AK467:AK489)</f>
        <v>7537647</v>
      </c>
      <c r="AL490" s="249">
        <f t="shared" si="924"/>
        <v>4361319</v>
      </c>
      <c r="AM490" s="249">
        <f t="shared" si="924"/>
        <v>0</v>
      </c>
      <c r="AN490" s="249">
        <f t="shared" si="924"/>
        <v>11898966</v>
      </c>
      <c r="AO490" s="249">
        <f t="shared" si="924"/>
        <v>-2117</v>
      </c>
      <c r="AP490" s="249">
        <f t="shared" si="924"/>
        <v>15685</v>
      </c>
      <c r="AQ490" s="249">
        <f t="shared" si="924"/>
        <v>0</v>
      </c>
      <c r="AR490" s="249">
        <f t="shared" si="924"/>
        <v>13568</v>
      </c>
      <c r="AS490" s="249">
        <f t="shared" ref="AS490:AZ490" si="925">SUM(AS467:AS489)</f>
        <v>7535530</v>
      </c>
      <c r="AT490" s="249">
        <f t="shared" si="925"/>
        <v>4377004</v>
      </c>
      <c r="AU490" s="249">
        <f t="shared" si="925"/>
        <v>0</v>
      </c>
      <c r="AV490" s="249">
        <f t="shared" si="925"/>
        <v>11912534</v>
      </c>
      <c r="AW490" s="249">
        <f t="shared" si="925"/>
        <v>-3323</v>
      </c>
      <c r="AX490" s="249">
        <f t="shared" si="925"/>
        <v>6863</v>
      </c>
      <c r="AY490" s="249">
        <f t="shared" si="925"/>
        <v>0</v>
      </c>
      <c r="AZ490" s="249">
        <f t="shared" si="925"/>
        <v>3540</v>
      </c>
      <c r="BA490" s="249">
        <f t="shared" ref="BA490:BD490" si="926">SUM(BA467:BA489)</f>
        <v>7532207</v>
      </c>
      <c r="BB490" s="249">
        <f t="shared" si="926"/>
        <v>4383867</v>
      </c>
      <c r="BC490" s="249">
        <f t="shared" si="926"/>
        <v>0</v>
      </c>
      <c r="BD490" s="249">
        <f t="shared" si="926"/>
        <v>11916074</v>
      </c>
    </row>
    <row r="491" spans="1:56" ht="17.25" hidden="1" customHeight="1" outlineLevel="1" x14ac:dyDescent="0.2">
      <c r="A491" s="6"/>
      <c r="B491" s="113"/>
      <c r="C491" s="114"/>
      <c r="D491" s="114"/>
      <c r="E491" s="114"/>
      <c r="F491" s="114"/>
      <c r="G491" s="114"/>
      <c r="H491" s="33"/>
      <c r="I491" s="114"/>
      <c r="J491" s="114"/>
      <c r="K491" s="114"/>
      <c r="L491" s="114"/>
      <c r="M491" s="114"/>
      <c r="N491" s="114"/>
      <c r="O491" s="114"/>
      <c r="P491" s="114"/>
      <c r="Q491" s="114"/>
      <c r="R491" s="114"/>
      <c r="S491" s="114"/>
      <c r="T491" s="114"/>
      <c r="U491" s="114"/>
      <c r="V491" s="114"/>
      <c r="W491" s="114"/>
      <c r="X491" s="33"/>
      <c r="Y491" s="114"/>
      <c r="Z491" s="114"/>
      <c r="AA491" s="114"/>
      <c r="AB491" s="114"/>
      <c r="AC491" s="114"/>
      <c r="AD491" s="114"/>
      <c r="AE491" s="114"/>
      <c r="AF491" s="33"/>
      <c r="AG491" s="114"/>
      <c r="AH491" s="114"/>
      <c r="AI491" s="114"/>
      <c r="AJ491" s="114"/>
      <c r="AK491" s="114"/>
      <c r="AL491" s="114"/>
      <c r="AM491" s="114"/>
      <c r="AN491" s="33"/>
      <c r="AO491" s="114"/>
      <c r="AP491" s="114"/>
      <c r="AQ491" s="114"/>
      <c r="AR491" s="114"/>
      <c r="AS491" s="114"/>
      <c r="AT491" s="114"/>
      <c r="AU491" s="114"/>
      <c r="AV491" s="33"/>
      <c r="AW491" s="114"/>
      <c r="AX491" s="114"/>
      <c r="AY491" s="114"/>
      <c r="AZ491" s="114"/>
      <c r="BA491" s="114"/>
      <c r="BB491" s="114"/>
      <c r="BC491" s="114"/>
      <c r="BD491" s="33"/>
    </row>
    <row r="492" spans="1:56" ht="17.25" hidden="1" customHeight="1" outlineLevel="1" x14ac:dyDescent="0.2">
      <c r="A492" s="6"/>
      <c r="B492" s="113"/>
      <c r="C492" s="114"/>
      <c r="D492" s="114"/>
      <c r="E492" s="250">
        <f>+E341+E343+E345+E347+E353+E351</f>
        <v>7387478</v>
      </c>
      <c r="F492" s="250">
        <f>+F341+F343+F345+F347+F353+F351</f>
        <v>4199662</v>
      </c>
      <c r="G492" s="250">
        <f>+G341+G343+G345+G347+G353+G351</f>
        <v>0</v>
      </c>
      <c r="H492" s="251">
        <f>+H341+H343+H345+H347+H353+H351</f>
        <v>11587140</v>
      </c>
      <c r="I492" s="250">
        <f t="shared" ref="I492:T492" si="927">+I341+I343+I345+I347+I353+I351</f>
        <v>65124</v>
      </c>
      <c r="J492" s="250">
        <f t="shared" si="927"/>
        <v>15318</v>
      </c>
      <c r="K492" s="250">
        <f t="shared" si="927"/>
        <v>0</v>
      </c>
      <c r="L492" s="251">
        <f t="shared" si="927"/>
        <v>80442</v>
      </c>
      <c r="M492" s="250">
        <f t="shared" si="927"/>
        <v>7452602</v>
      </c>
      <c r="N492" s="250">
        <f t="shared" si="927"/>
        <v>4214980</v>
      </c>
      <c r="O492" s="250">
        <f t="shared" si="927"/>
        <v>0</v>
      </c>
      <c r="P492" s="251">
        <f t="shared" si="927"/>
        <v>11667582</v>
      </c>
      <c r="Q492" s="250">
        <f t="shared" si="927"/>
        <v>151340</v>
      </c>
      <c r="R492" s="250">
        <f t="shared" si="927"/>
        <v>-2862</v>
      </c>
      <c r="S492" s="250">
        <f t="shared" si="927"/>
        <v>0</v>
      </c>
      <c r="T492" s="251">
        <f t="shared" si="927"/>
        <v>148478</v>
      </c>
      <c r="U492" s="250">
        <f t="shared" ref="U492:AB492" si="928">+U341+U343+U345+U347+U353+U351</f>
        <v>7603942</v>
      </c>
      <c r="V492" s="250">
        <f t="shared" si="928"/>
        <v>4212118</v>
      </c>
      <c r="W492" s="250">
        <f t="shared" si="928"/>
        <v>0</v>
      </c>
      <c r="X492" s="251">
        <f t="shared" si="928"/>
        <v>11816060</v>
      </c>
      <c r="Y492" s="250">
        <f t="shared" si="928"/>
        <v>25737</v>
      </c>
      <c r="Z492" s="250">
        <f t="shared" si="928"/>
        <v>42278</v>
      </c>
      <c r="AA492" s="250">
        <f t="shared" si="928"/>
        <v>0</v>
      </c>
      <c r="AB492" s="251">
        <f t="shared" si="928"/>
        <v>68015</v>
      </c>
      <c r="AC492" s="250">
        <f t="shared" ref="AC492:AJ492" si="929">+AC341+AC343+AC345+AC347+AC353+AC351</f>
        <v>7629679</v>
      </c>
      <c r="AD492" s="250">
        <f t="shared" si="929"/>
        <v>4254396</v>
      </c>
      <c r="AE492" s="250">
        <f t="shared" si="929"/>
        <v>0</v>
      </c>
      <c r="AF492" s="251">
        <f t="shared" si="929"/>
        <v>11884075</v>
      </c>
      <c r="AG492" s="250">
        <f t="shared" si="929"/>
        <v>-92032</v>
      </c>
      <c r="AH492" s="250">
        <f t="shared" si="929"/>
        <v>260900</v>
      </c>
      <c r="AI492" s="250">
        <f t="shared" si="929"/>
        <v>0</v>
      </c>
      <c r="AJ492" s="251">
        <f t="shared" si="929"/>
        <v>168868</v>
      </c>
      <c r="AK492" s="250">
        <f t="shared" ref="AK492:AR492" si="930">+AK341+AK343+AK345+AK347+AK353+AK351</f>
        <v>7537647</v>
      </c>
      <c r="AL492" s="250">
        <f t="shared" si="930"/>
        <v>4515296</v>
      </c>
      <c r="AM492" s="250">
        <f t="shared" si="930"/>
        <v>0</v>
      </c>
      <c r="AN492" s="251">
        <f t="shared" si="930"/>
        <v>12052943</v>
      </c>
      <c r="AO492" s="250">
        <f t="shared" si="930"/>
        <v>-2117</v>
      </c>
      <c r="AP492" s="250">
        <f t="shared" si="930"/>
        <v>2686</v>
      </c>
      <c r="AQ492" s="250">
        <f t="shared" si="930"/>
        <v>0</v>
      </c>
      <c r="AR492" s="251">
        <f t="shared" si="930"/>
        <v>569</v>
      </c>
      <c r="AS492" s="250">
        <f t="shared" ref="AS492:AZ492" si="931">+AS341+AS343+AS345+AS347+AS353+AS351</f>
        <v>7535530</v>
      </c>
      <c r="AT492" s="250">
        <f t="shared" si="931"/>
        <v>4517982</v>
      </c>
      <c r="AU492" s="250">
        <f t="shared" si="931"/>
        <v>0</v>
      </c>
      <c r="AV492" s="251">
        <f t="shared" si="931"/>
        <v>12053512</v>
      </c>
      <c r="AW492" s="250">
        <f t="shared" si="931"/>
        <v>-3323</v>
      </c>
      <c r="AX492" s="250">
        <f t="shared" si="931"/>
        <v>34188</v>
      </c>
      <c r="AY492" s="250">
        <f t="shared" si="931"/>
        <v>0</v>
      </c>
      <c r="AZ492" s="251">
        <f t="shared" si="931"/>
        <v>30865</v>
      </c>
      <c r="BA492" s="250">
        <f t="shared" ref="BA492:BD492" si="932">+BA341+BA343+BA345+BA347+BA353+BA351</f>
        <v>7532207</v>
      </c>
      <c r="BB492" s="250">
        <f t="shared" si="932"/>
        <v>4552170</v>
      </c>
      <c r="BC492" s="250">
        <f t="shared" si="932"/>
        <v>0</v>
      </c>
      <c r="BD492" s="251">
        <f t="shared" si="932"/>
        <v>12084377</v>
      </c>
    </row>
    <row r="493" spans="1:56" ht="17.25" hidden="1" customHeight="1" outlineLevel="1" thickBot="1" x14ac:dyDescent="0.25">
      <c r="A493" s="6"/>
      <c r="B493" s="8"/>
      <c r="C493" s="7" t="s">
        <v>47</v>
      </c>
      <c r="D493" s="252" t="s">
        <v>93</v>
      </c>
      <c r="E493" s="253">
        <f>+E492-E490</f>
        <v>0</v>
      </c>
      <c r="F493" s="253">
        <f>+F492-F490</f>
        <v>103907</v>
      </c>
      <c r="G493" s="253">
        <f>+G492-G490</f>
        <v>0</v>
      </c>
      <c r="H493" s="253">
        <f>+H492-H490</f>
        <v>103907</v>
      </c>
      <c r="I493" s="253">
        <f t="shared" ref="I493:T493" si="933">+I492-I490</f>
        <v>0</v>
      </c>
      <c r="J493" s="253">
        <f t="shared" si="933"/>
        <v>0</v>
      </c>
      <c r="K493" s="253">
        <f t="shared" si="933"/>
        <v>0</v>
      </c>
      <c r="L493" s="253">
        <f t="shared" si="933"/>
        <v>0</v>
      </c>
      <c r="M493" s="253">
        <f t="shared" si="933"/>
        <v>0</v>
      </c>
      <c r="N493" s="253">
        <f t="shared" si="933"/>
        <v>103907</v>
      </c>
      <c r="O493" s="253">
        <f t="shared" si="933"/>
        <v>0</v>
      </c>
      <c r="P493" s="253">
        <f t="shared" si="933"/>
        <v>103907</v>
      </c>
      <c r="Q493" s="253">
        <f t="shared" si="933"/>
        <v>0</v>
      </c>
      <c r="R493" s="253">
        <f t="shared" si="933"/>
        <v>0</v>
      </c>
      <c r="S493" s="253">
        <f t="shared" si="933"/>
        <v>0</v>
      </c>
      <c r="T493" s="253">
        <f t="shared" si="933"/>
        <v>0</v>
      </c>
      <c r="U493" s="253">
        <f t="shared" ref="U493:AB493" si="934">+U492-U490</f>
        <v>0</v>
      </c>
      <c r="V493" s="253">
        <f t="shared" si="934"/>
        <v>103907</v>
      </c>
      <c r="W493" s="253">
        <f t="shared" si="934"/>
        <v>0</v>
      </c>
      <c r="X493" s="253">
        <f t="shared" si="934"/>
        <v>103907</v>
      </c>
      <c r="Y493" s="253">
        <f t="shared" si="934"/>
        <v>0</v>
      </c>
      <c r="Z493" s="253">
        <f t="shared" si="934"/>
        <v>45608</v>
      </c>
      <c r="AA493" s="253">
        <f t="shared" si="934"/>
        <v>0</v>
      </c>
      <c r="AB493" s="253">
        <f t="shared" si="934"/>
        <v>45608</v>
      </c>
      <c r="AC493" s="253">
        <f t="shared" ref="AC493:AJ493" si="935">+AC492-AC490</f>
        <v>0</v>
      </c>
      <c r="AD493" s="253">
        <f t="shared" si="935"/>
        <v>149515</v>
      </c>
      <c r="AE493" s="253">
        <f t="shared" si="935"/>
        <v>0</v>
      </c>
      <c r="AF493" s="253">
        <f t="shared" si="935"/>
        <v>149515</v>
      </c>
      <c r="AG493" s="253">
        <f t="shared" si="935"/>
        <v>0</v>
      </c>
      <c r="AH493" s="253">
        <f t="shared" si="935"/>
        <v>4462</v>
      </c>
      <c r="AI493" s="253">
        <f t="shared" si="935"/>
        <v>0</v>
      </c>
      <c r="AJ493" s="253">
        <f t="shared" si="935"/>
        <v>4462</v>
      </c>
      <c r="AK493" s="253">
        <f t="shared" ref="AK493:AR493" si="936">+AK492-AK490</f>
        <v>0</v>
      </c>
      <c r="AL493" s="253">
        <f t="shared" si="936"/>
        <v>153977</v>
      </c>
      <c r="AM493" s="253">
        <f t="shared" si="936"/>
        <v>0</v>
      </c>
      <c r="AN493" s="253">
        <f t="shared" si="936"/>
        <v>153977</v>
      </c>
      <c r="AO493" s="253">
        <f t="shared" si="936"/>
        <v>0</v>
      </c>
      <c r="AP493" s="253">
        <f t="shared" si="936"/>
        <v>-12999</v>
      </c>
      <c r="AQ493" s="253">
        <f t="shared" si="936"/>
        <v>0</v>
      </c>
      <c r="AR493" s="253">
        <f t="shared" si="936"/>
        <v>-12999</v>
      </c>
      <c r="AS493" s="253">
        <f t="shared" ref="AS493:AZ493" si="937">+AS492-AS490</f>
        <v>0</v>
      </c>
      <c r="AT493" s="253">
        <f t="shared" si="937"/>
        <v>140978</v>
      </c>
      <c r="AU493" s="253">
        <f t="shared" si="937"/>
        <v>0</v>
      </c>
      <c r="AV493" s="253">
        <f t="shared" si="937"/>
        <v>140978</v>
      </c>
      <c r="AW493" s="253">
        <f t="shared" si="937"/>
        <v>0</v>
      </c>
      <c r="AX493" s="253">
        <f t="shared" si="937"/>
        <v>27325</v>
      </c>
      <c r="AY493" s="253">
        <f t="shared" si="937"/>
        <v>0</v>
      </c>
      <c r="AZ493" s="253">
        <f t="shared" si="937"/>
        <v>27325</v>
      </c>
      <c r="BA493" s="253">
        <f t="shared" ref="BA493:BD493" si="938">+BA492-BA490</f>
        <v>0</v>
      </c>
      <c r="BB493" s="253">
        <f t="shared" si="938"/>
        <v>168303</v>
      </c>
      <c r="BC493" s="253">
        <f t="shared" si="938"/>
        <v>0</v>
      </c>
      <c r="BD493" s="253">
        <f t="shared" si="938"/>
        <v>168303</v>
      </c>
    </row>
    <row r="494" spans="1:56" ht="17.25" customHeight="1" collapsed="1" x14ac:dyDescent="0.2">
      <c r="A494" s="6"/>
      <c r="B494" s="8"/>
      <c r="C494" s="7"/>
      <c r="D494" s="7"/>
      <c r="E494" s="7"/>
      <c r="F494" s="7"/>
      <c r="G494" s="7"/>
      <c r="H494" s="4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4"/>
      <c r="Y494" s="7"/>
      <c r="Z494" s="7"/>
      <c r="AA494" s="7"/>
      <c r="AB494" s="7"/>
      <c r="AC494" s="7"/>
      <c r="AD494" s="7"/>
      <c r="AE494" s="7"/>
      <c r="AF494" s="4"/>
      <c r="AG494" s="7"/>
      <c r="AH494" s="7"/>
      <c r="AI494" s="7"/>
      <c r="AJ494" s="7"/>
      <c r="AK494" s="7"/>
      <c r="AL494" s="7"/>
      <c r="AM494" s="7"/>
      <c r="AN494" s="4"/>
      <c r="AO494" s="7"/>
      <c r="AP494" s="7"/>
      <c r="AQ494" s="7"/>
      <c r="AR494" s="7"/>
      <c r="AS494" s="7"/>
      <c r="AT494" s="7"/>
      <c r="AU494" s="7"/>
      <c r="AV494" s="4"/>
      <c r="AW494" s="7"/>
      <c r="AX494" s="7"/>
      <c r="AY494" s="7"/>
      <c r="AZ494" s="7"/>
      <c r="BA494" s="7"/>
      <c r="BB494" s="7"/>
      <c r="BC494" s="7"/>
      <c r="BD494" s="4"/>
    </row>
    <row r="495" spans="1:56" ht="17.25" customHeight="1" x14ac:dyDescent="0.2">
      <c r="A495" s="6"/>
      <c r="B495" s="8"/>
      <c r="C495" s="7"/>
      <c r="D495" s="7"/>
      <c r="E495" s="7"/>
      <c r="F495" s="7"/>
      <c r="G495" s="7"/>
      <c r="H495" s="4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4"/>
      <c r="Y495" s="7"/>
      <c r="Z495" s="7"/>
      <c r="AA495" s="7"/>
      <c r="AB495" s="7"/>
      <c r="AC495" s="7"/>
      <c r="AD495" s="7"/>
      <c r="AE495" s="7"/>
      <c r="AF495" s="4"/>
      <c r="AG495" s="7"/>
      <c r="AH495" s="7"/>
      <c r="AI495" s="7"/>
      <c r="AJ495" s="7"/>
      <c r="AK495" s="7"/>
      <c r="AL495" s="7"/>
      <c r="AM495" s="7"/>
      <c r="AN495" s="4"/>
      <c r="AO495" s="7"/>
      <c r="AP495" s="7"/>
      <c r="AQ495" s="7"/>
      <c r="AR495" s="7"/>
      <c r="AS495" s="7"/>
      <c r="AT495" s="7"/>
      <c r="AU495" s="7"/>
      <c r="AV495" s="4"/>
      <c r="AW495" s="7"/>
      <c r="AX495" s="7"/>
      <c r="AY495" s="7"/>
      <c r="AZ495" s="7"/>
      <c r="BA495" s="7"/>
      <c r="BB495" s="7"/>
      <c r="BC495" s="7"/>
      <c r="BD495" s="4"/>
    </row>
  </sheetData>
  <sheetProtection algorithmName="SHA-512" hashValue="PhT0E5uphBxITrOBYZk59ut6nz3g+q07mQpJCIfhbnCNURwmQNJAG4DUqJ9IQH+0fUu2aLMDKh9loAj2gFSH9w==" saltValue="iXH5nOHiKsL//Uex2v807Q==" spinCount="100000" sheet="1" objects="1" scenarios="1" selectLockedCells="1" selectUnlockedCells="1"/>
  <autoFilter ref="A1:A495"/>
  <mergeCells count="45">
    <mergeCell ref="Q7:T7"/>
    <mergeCell ref="B3:BD3"/>
    <mergeCell ref="U382:X382"/>
    <mergeCell ref="U6:X7"/>
    <mergeCell ref="Y6:AB6"/>
    <mergeCell ref="AC6:AF7"/>
    <mergeCell ref="Y7:AB7"/>
    <mergeCell ref="B6:D7"/>
    <mergeCell ref="E6:H7"/>
    <mergeCell ref="M6:P7"/>
    <mergeCell ref="I6:L6"/>
    <mergeCell ref="I7:L7"/>
    <mergeCell ref="B379:D379"/>
    <mergeCell ref="C301:D301"/>
    <mergeCell ref="C311:D311"/>
    <mergeCell ref="E392:H392"/>
    <mergeCell ref="AG6:AJ6"/>
    <mergeCell ref="AK6:AN7"/>
    <mergeCell ref="AG7:AJ7"/>
    <mergeCell ref="C220:D220"/>
    <mergeCell ref="C251:D251"/>
    <mergeCell ref="C221:D221"/>
    <mergeCell ref="C231:D231"/>
    <mergeCell ref="C241:D241"/>
    <mergeCell ref="Q382:T382"/>
    <mergeCell ref="I392:L392"/>
    <mergeCell ref="M392:P392"/>
    <mergeCell ref="M382:P382"/>
    <mergeCell ref="E382:H382"/>
    <mergeCell ref="I382:L382"/>
    <mergeCell ref="Q6:T6"/>
    <mergeCell ref="C414:C419"/>
    <mergeCell ref="C440:D440"/>
    <mergeCell ref="C261:D261"/>
    <mergeCell ref="C291:D291"/>
    <mergeCell ref="C271:D271"/>
    <mergeCell ref="C281:D281"/>
    <mergeCell ref="C331:D331"/>
    <mergeCell ref="C321:D321"/>
    <mergeCell ref="AW6:AZ6"/>
    <mergeCell ref="BA6:BD7"/>
    <mergeCell ref="AW7:AZ7"/>
    <mergeCell ref="AO6:AR6"/>
    <mergeCell ref="AS6:AV7"/>
    <mergeCell ref="AO7:AR7"/>
  </mergeCells>
  <printOptions horizontalCentered="1"/>
  <pageMargins left="0.59055118110236227" right="0.47244094488188981" top="0.6692913385826772" bottom="0.47244094488188981" header="0.51181102362204722" footer="0.31496062992125984"/>
  <pageSetup paperSize="9" scale="45" fitToHeight="6" orientation="portrait" r:id="rId1"/>
  <headerFooter>
    <oddHeader>&amp;R&amp;"-,Félkövér"5. melléklet &amp;"-,Normál"a ....../......... (.... . .... .) Önkormányzati rendelethez</oddHeader>
    <oddFooter>&amp;R&amp;N. oldal / &amp;P. oldal</oddFooter>
  </headerFooter>
  <rowBreaks count="4" manualBreakCount="4">
    <brk id="83" min="1" max="55" man="1"/>
    <brk id="155" min="1" max="55" man="1"/>
    <brk id="250" min="1" max="55" man="1"/>
    <brk id="338" min="1" max="5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7. melléklet</vt:lpstr>
      <vt:lpstr>Munka2</vt:lpstr>
      <vt:lpstr>Munka3</vt:lpstr>
      <vt:lpstr>'7. melléklet'!Nyomtatási_cím</vt:lpstr>
      <vt:lpstr>'7.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vegh</cp:lastModifiedBy>
  <cp:lastPrinted>2025-02-04T09:02:56Z</cp:lastPrinted>
  <dcterms:created xsi:type="dcterms:W3CDTF">2021-11-16T08:26:05Z</dcterms:created>
  <dcterms:modified xsi:type="dcterms:W3CDTF">2025-02-04T13:46:57Z</dcterms:modified>
</cp:coreProperties>
</file>