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90" yWindow="0" windowWidth="15450" windowHeight="12030" tabRatio="280"/>
  </bookViews>
  <sheets>
    <sheet name="25. melléklet" sheetId="1" r:id="rId1"/>
  </sheets>
  <definedNames>
    <definedName name="_xlnm.Print_Titles" localSheetId="0">'25. melléklet'!$4:$9</definedName>
    <definedName name="_xlnm.Print_Area" localSheetId="0">'25. melléklet'!$C$4:$Q$122</definedName>
  </definedNames>
  <calcPr calcId="162913"/>
</workbook>
</file>

<file path=xl/calcChain.xml><?xml version="1.0" encoding="utf-8"?>
<calcChain xmlns="http://schemas.openxmlformats.org/spreadsheetml/2006/main">
  <c r="E27" i="1" l="1"/>
  <c r="E37" i="1" l="1"/>
  <c r="E120" i="1"/>
  <c r="E20" i="1"/>
  <c r="E76" i="1"/>
  <c r="E70" i="1"/>
  <c r="E62" i="1"/>
  <c r="E85" i="1"/>
  <c r="E95" i="1"/>
  <c r="E24" i="1"/>
  <c r="E34" i="1"/>
  <c r="E38" i="1" s="1"/>
  <c r="E53" i="1"/>
  <c r="E105" i="1"/>
  <c r="E114" i="1"/>
  <c r="E44" i="1"/>
  <c r="E14" i="1"/>
  <c r="P113" i="1"/>
  <c r="I105" i="1" l="1"/>
  <c r="E71" i="1"/>
  <c r="E115" i="1"/>
  <c r="E121" i="1" s="1"/>
  <c r="E28" i="1"/>
  <c r="E77" i="1" l="1"/>
  <c r="N120" i="1" l="1"/>
  <c r="M120" i="1"/>
  <c r="L120" i="1"/>
  <c r="K120" i="1"/>
  <c r="P96" i="1"/>
  <c r="L105" i="1"/>
  <c r="O76" i="1"/>
  <c r="M76" i="1"/>
  <c r="L76" i="1"/>
  <c r="O70" i="1"/>
  <c r="N53" i="1"/>
  <c r="K53" i="1"/>
  <c r="O14" i="1"/>
  <c r="N34" i="1"/>
  <c r="N14" i="1"/>
  <c r="P18" i="1"/>
  <c r="I120" i="1"/>
  <c r="J120" i="1"/>
  <c r="H120" i="1"/>
  <c r="G120" i="1"/>
  <c r="I114" i="1"/>
  <c r="P106" i="1"/>
  <c r="J105" i="1"/>
  <c r="G105" i="1"/>
  <c r="I95" i="1"/>
  <c r="F95" i="1"/>
  <c r="J76" i="1"/>
  <c r="J53" i="1"/>
  <c r="I53" i="1"/>
  <c r="G53" i="1"/>
  <c r="I44" i="1"/>
  <c r="F44" i="1"/>
  <c r="J34" i="1"/>
  <c r="I34" i="1"/>
  <c r="H20" i="1"/>
  <c r="G34" i="1"/>
  <c r="G38" i="1" s="1"/>
  <c r="P12" i="1"/>
  <c r="Q12" i="1" s="1"/>
  <c r="P13" i="1"/>
  <c r="F14" i="1"/>
  <c r="G14" i="1"/>
  <c r="H14" i="1"/>
  <c r="I14" i="1"/>
  <c r="J14" i="1"/>
  <c r="K14" i="1"/>
  <c r="L14" i="1"/>
  <c r="M14" i="1"/>
  <c r="P17" i="1"/>
  <c r="P19" i="1"/>
  <c r="Q19" i="1" s="1"/>
  <c r="P21" i="1"/>
  <c r="P22" i="1"/>
  <c r="P23" i="1"/>
  <c r="Q23" i="1" s="1"/>
  <c r="F24" i="1"/>
  <c r="G24" i="1"/>
  <c r="H24" i="1"/>
  <c r="I24" i="1"/>
  <c r="J24" i="1"/>
  <c r="K24" i="1"/>
  <c r="L24" i="1"/>
  <c r="M24" i="1"/>
  <c r="N24" i="1"/>
  <c r="O24" i="1"/>
  <c r="P25" i="1"/>
  <c r="Q25" i="1" s="1"/>
  <c r="P26" i="1"/>
  <c r="Q26" i="1" s="1"/>
  <c r="F27" i="1"/>
  <c r="G27" i="1"/>
  <c r="H27" i="1"/>
  <c r="I27" i="1"/>
  <c r="J27" i="1"/>
  <c r="K27" i="1"/>
  <c r="L27" i="1"/>
  <c r="M27" i="1"/>
  <c r="N27" i="1"/>
  <c r="O27" i="1"/>
  <c r="P30" i="1"/>
  <c r="Q30" i="1" s="1"/>
  <c r="P31" i="1"/>
  <c r="P32" i="1"/>
  <c r="P33" i="1"/>
  <c r="Q33" i="1" s="1"/>
  <c r="F34" i="1"/>
  <c r="H34" i="1"/>
  <c r="K34" i="1"/>
  <c r="L34" i="1"/>
  <c r="M34" i="1"/>
  <c r="O34" i="1"/>
  <c r="P35" i="1"/>
  <c r="P36" i="1"/>
  <c r="Q36" i="1" s="1"/>
  <c r="F37" i="1"/>
  <c r="H37" i="1"/>
  <c r="I37" i="1"/>
  <c r="J37" i="1"/>
  <c r="K37" i="1"/>
  <c r="L37" i="1"/>
  <c r="M37" i="1"/>
  <c r="N37" i="1"/>
  <c r="O37" i="1"/>
  <c r="P39" i="1"/>
  <c r="Q39" i="1" s="1"/>
  <c r="P42" i="1"/>
  <c r="Q42" i="1" s="1"/>
  <c r="P43" i="1"/>
  <c r="Q43" i="1" s="1"/>
  <c r="K44" i="1"/>
  <c r="M44" i="1"/>
  <c r="O44" i="1"/>
  <c r="P45" i="1"/>
  <c r="P46" i="1"/>
  <c r="Q46" i="1" s="1"/>
  <c r="P47" i="1"/>
  <c r="P49" i="1"/>
  <c r="P50" i="1"/>
  <c r="Q50" i="1" s="1"/>
  <c r="P51" i="1"/>
  <c r="P52" i="1"/>
  <c r="Q52" i="1" s="1"/>
  <c r="F53" i="1"/>
  <c r="H53" i="1"/>
  <c r="L53" i="1"/>
  <c r="M53" i="1"/>
  <c r="O53" i="1"/>
  <c r="P54" i="1"/>
  <c r="P55" i="1"/>
  <c r="P56" i="1"/>
  <c r="Q56" i="1" s="1"/>
  <c r="P57" i="1"/>
  <c r="P58" i="1"/>
  <c r="P59" i="1"/>
  <c r="P60" i="1"/>
  <c r="P61" i="1"/>
  <c r="F62" i="1"/>
  <c r="G62" i="1"/>
  <c r="H62" i="1"/>
  <c r="I62" i="1"/>
  <c r="J62" i="1"/>
  <c r="K62" i="1"/>
  <c r="L62" i="1"/>
  <c r="M62" i="1"/>
  <c r="N62" i="1"/>
  <c r="O62" i="1"/>
  <c r="P64" i="1"/>
  <c r="P65" i="1"/>
  <c r="Q65" i="1" s="1"/>
  <c r="P66" i="1"/>
  <c r="Q66" i="1" s="1"/>
  <c r="P67" i="1"/>
  <c r="P68" i="1"/>
  <c r="Q68" i="1" s="1"/>
  <c r="P69" i="1"/>
  <c r="Q69" i="1" s="1"/>
  <c r="G70" i="1"/>
  <c r="H70" i="1"/>
  <c r="I70" i="1"/>
  <c r="J70" i="1"/>
  <c r="K70" i="1"/>
  <c r="L70" i="1"/>
  <c r="M70" i="1"/>
  <c r="N70" i="1"/>
  <c r="P73" i="1"/>
  <c r="Q73" i="1" s="1"/>
  <c r="P75" i="1"/>
  <c r="Q75" i="1" s="1"/>
  <c r="F76" i="1"/>
  <c r="G76" i="1"/>
  <c r="H76" i="1"/>
  <c r="I76" i="1"/>
  <c r="K76" i="1"/>
  <c r="N76" i="1"/>
  <c r="P83" i="1"/>
  <c r="P86" i="1"/>
  <c r="P87" i="1"/>
  <c r="Q87" i="1" s="1"/>
  <c r="P89" i="1"/>
  <c r="P90" i="1"/>
  <c r="Q90" i="1" s="1"/>
  <c r="P91" i="1"/>
  <c r="P92" i="1"/>
  <c r="P93" i="1"/>
  <c r="Q93" i="1" s="1"/>
  <c r="P94" i="1"/>
  <c r="Q94" i="1" s="1"/>
  <c r="G95" i="1"/>
  <c r="H95" i="1"/>
  <c r="J95" i="1"/>
  <c r="K95" i="1"/>
  <c r="L95" i="1"/>
  <c r="M95" i="1"/>
  <c r="N95" i="1"/>
  <c r="O95" i="1"/>
  <c r="P97" i="1"/>
  <c r="Q97" i="1" s="1"/>
  <c r="P99" i="1"/>
  <c r="P100" i="1"/>
  <c r="Q100" i="1" s="1"/>
  <c r="P101" i="1"/>
  <c r="P102" i="1"/>
  <c r="P103" i="1"/>
  <c r="Q103" i="1" s="1"/>
  <c r="P104" i="1"/>
  <c r="F105" i="1"/>
  <c r="H105" i="1"/>
  <c r="K105" i="1"/>
  <c r="M105" i="1"/>
  <c r="O105" i="1"/>
  <c r="P107" i="1"/>
  <c r="Q107" i="1" s="1"/>
  <c r="P108" i="1"/>
  <c r="P109" i="1"/>
  <c r="Q109" i="1" s="1"/>
  <c r="P110" i="1"/>
  <c r="Q110" i="1" s="1"/>
  <c r="P111" i="1"/>
  <c r="P112" i="1"/>
  <c r="Q112" i="1" s="1"/>
  <c r="F114" i="1"/>
  <c r="G114" i="1"/>
  <c r="H114" i="1"/>
  <c r="J114" i="1"/>
  <c r="K114" i="1"/>
  <c r="L114" i="1"/>
  <c r="M114" i="1"/>
  <c r="N114" i="1"/>
  <c r="O114" i="1"/>
  <c r="P116" i="1"/>
  <c r="P117" i="1"/>
  <c r="Q117" i="1" s="1"/>
  <c r="F120" i="1"/>
  <c r="H38" i="1" l="1"/>
  <c r="K38" i="1"/>
  <c r="Q102" i="1"/>
  <c r="Q116" i="1"/>
  <c r="Q99" i="1"/>
  <c r="K71" i="1"/>
  <c r="P37" i="1"/>
  <c r="L38" i="1"/>
  <c r="N38" i="1"/>
  <c r="M38" i="1"/>
  <c r="O38" i="1"/>
  <c r="J38" i="1"/>
  <c r="F38" i="1"/>
  <c r="I38" i="1"/>
  <c r="H115" i="1"/>
  <c r="K115" i="1"/>
  <c r="F115" i="1"/>
  <c r="O115" i="1"/>
  <c r="G115" i="1"/>
  <c r="L115" i="1"/>
  <c r="Q83" i="1"/>
  <c r="H71" i="1"/>
  <c r="J71" i="1"/>
  <c r="Q61" i="1"/>
  <c r="Q58" i="1"/>
  <c r="L71" i="1"/>
  <c r="Q55" i="1"/>
  <c r="M71" i="1"/>
  <c r="G71" i="1"/>
  <c r="N71" i="1"/>
  <c r="Q32" i="1"/>
  <c r="P27" i="1"/>
  <c r="H28" i="1"/>
  <c r="Q91" i="1"/>
  <c r="Q47" i="1"/>
  <c r="Q113" i="1"/>
  <c r="O120" i="1"/>
  <c r="P119" i="1"/>
  <c r="Q96" i="1"/>
  <c r="N105" i="1"/>
  <c r="N115" i="1" s="1"/>
  <c r="M115" i="1"/>
  <c r="O85" i="1"/>
  <c r="N85" i="1"/>
  <c r="P80" i="1"/>
  <c r="Q80" i="1" s="1"/>
  <c r="M85" i="1"/>
  <c r="L85" i="1"/>
  <c r="K85" i="1"/>
  <c r="P74" i="1"/>
  <c r="O71" i="1"/>
  <c r="N44" i="1"/>
  <c r="L44" i="1"/>
  <c r="O20" i="1"/>
  <c r="O28" i="1" s="1"/>
  <c r="N20" i="1"/>
  <c r="N28" i="1" s="1"/>
  <c r="P11" i="1"/>
  <c r="M20" i="1"/>
  <c r="M28" i="1" s="1"/>
  <c r="Q18" i="1"/>
  <c r="L20" i="1"/>
  <c r="L28" i="1" s="1"/>
  <c r="K20" i="1"/>
  <c r="K28" i="1" s="1"/>
  <c r="P118" i="1"/>
  <c r="J115" i="1"/>
  <c r="I115" i="1"/>
  <c r="P98" i="1"/>
  <c r="P88" i="1"/>
  <c r="P95" i="1" s="1"/>
  <c r="J85" i="1"/>
  <c r="P84" i="1"/>
  <c r="P82" i="1"/>
  <c r="I85" i="1"/>
  <c r="H85" i="1"/>
  <c r="G85" i="1"/>
  <c r="P81" i="1"/>
  <c r="P79" i="1"/>
  <c r="F85" i="1"/>
  <c r="P72" i="1"/>
  <c r="P63" i="1"/>
  <c r="Q63" i="1" s="1"/>
  <c r="I71" i="1"/>
  <c r="F70" i="1"/>
  <c r="F71" i="1" s="1"/>
  <c r="P48" i="1"/>
  <c r="J44" i="1"/>
  <c r="P41" i="1"/>
  <c r="H44" i="1"/>
  <c r="P40" i="1"/>
  <c r="G44" i="1"/>
  <c r="J20" i="1"/>
  <c r="J28" i="1" s="1"/>
  <c r="I20" i="1"/>
  <c r="I28" i="1" s="1"/>
  <c r="P15" i="1"/>
  <c r="P29" i="1"/>
  <c r="P16" i="1"/>
  <c r="G20" i="1"/>
  <c r="G28" i="1" s="1"/>
  <c r="F20" i="1"/>
  <c r="F28" i="1" s="1"/>
  <c r="Q106" i="1"/>
  <c r="Q59" i="1"/>
  <c r="Q49" i="1"/>
  <c r="Q22" i="1"/>
  <c r="Q27" i="1"/>
  <c r="P114" i="1"/>
  <c r="P24" i="1"/>
  <c r="Q111" i="1"/>
  <c r="Q108" i="1"/>
  <c r="Q92" i="1"/>
  <c r="Q89" i="1"/>
  <c r="Q86" i="1"/>
  <c r="Q67" i="1"/>
  <c r="Q64" i="1"/>
  <c r="Q51" i="1"/>
  <c r="Q45" i="1"/>
  <c r="Q35" i="1"/>
  <c r="Q21" i="1"/>
  <c r="Q17" i="1"/>
  <c r="Q104" i="1"/>
  <c r="Q101" i="1"/>
  <c r="P62" i="1"/>
  <c r="Q60" i="1"/>
  <c r="Q57" i="1"/>
  <c r="Q54" i="1"/>
  <c r="Q31" i="1"/>
  <c r="Q13" i="1"/>
  <c r="K77" i="1" l="1"/>
  <c r="J77" i="1"/>
  <c r="M77" i="1"/>
  <c r="F121" i="1"/>
  <c r="H121" i="1"/>
  <c r="K121" i="1"/>
  <c r="N121" i="1"/>
  <c r="M121" i="1"/>
  <c r="G121" i="1"/>
  <c r="L121" i="1"/>
  <c r="J121" i="1"/>
  <c r="I121" i="1"/>
  <c r="O77" i="1"/>
  <c r="I77" i="1"/>
  <c r="G77" i="1"/>
  <c r="H77" i="1"/>
  <c r="O121" i="1"/>
  <c r="Q119" i="1"/>
  <c r="P76" i="1"/>
  <c r="Q74" i="1"/>
  <c r="N77" i="1"/>
  <c r="L77" i="1"/>
  <c r="Q11" i="1"/>
  <c r="P14" i="1"/>
  <c r="Q16" i="1"/>
  <c r="Q118" i="1"/>
  <c r="P120" i="1"/>
  <c r="Q98" i="1"/>
  <c r="P105" i="1"/>
  <c r="Q88" i="1"/>
  <c r="Q84" i="1"/>
  <c r="Q82" i="1"/>
  <c r="P85" i="1"/>
  <c r="Q81" i="1"/>
  <c r="Q79" i="1"/>
  <c r="Q72" i="1"/>
  <c r="P70" i="1"/>
  <c r="F77" i="1"/>
  <c r="Q48" i="1"/>
  <c r="P53" i="1"/>
  <c r="Q41" i="1"/>
  <c r="P44" i="1"/>
  <c r="Q40" i="1"/>
  <c r="Q15" i="1"/>
  <c r="P20" i="1"/>
  <c r="P34" i="1"/>
  <c r="Q29" i="1"/>
  <c r="Q114" i="1"/>
  <c r="Q62" i="1"/>
  <c r="Q37" i="1"/>
  <c r="Q70" i="1"/>
  <c r="Q24" i="1"/>
  <c r="Q76" i="1" l="1"/>
  <c r="Q95" i="1"/>
  <c r="Q53" i="1"/>
  <c r="Q14" i="1"/>
  <c r="Q120" i="1"/>
  <c r="Q105" i="1"/>
  <c r="P115" i="1"/>
  <c r="P121" i="1" s="1"/>
  <c r="Q85" i="1"/>
  <c r="P71" i="1"/>
  <c r="Q44" i="1"/>
  <c r="Q20" i="1"/>
  <c r="P28" i="1"/>
  <c r="P38" i="1"/>
  <c r="Q34" i="1"/>
  <c r="Q71" i="1" l="1"/>
  <c r="Q115" i="1"/>
  <c r="Q28" i="1"/>
  <c r="Q38" i="1"/>
  <c r="P77" i="1"/>
  <c r="Q121" i="1" l="1"/>
  <c r="Q77" i="1"/>
</calcChain>
</file>

<file path=xl/sharedStrings.xml><?xml version="1.0" encoding="utf-8"?>
<sst xmlns="http://schemas.openxmlformats.org/spreadsheetml/2006/main" count="256" uniqueCount="256">
  <si>
    <r>
      <t xml:space="preserve">FORRÁSOK ÖSSZESEN </t>
    </r>
    <r>
      <rPr>
        <sz val="11"/>
        <rFont val="Arial"/>
        <family val="2"/>
        <charset val="238"/>
      </rPr>
      <t>(=G+H+I+J)</t>
    </r>
  </si>
  <si>
    <r>
      <t>J.) PASSZÍV IDŐBELI ELHATÁROLÁSOK</t>
    </r>
    <r>
      <rPr>
        <sz val="11"/>
        <rFont val="Arial"/>
        <family val="2"/>
        <charset val="238"/>
      </rPr>
      <t xml:space="preserve"> (=J/1+J/2+J/3)</t>
    </r>
  </si>
  <si>
    <t>J/3. Halasztott eredményszemléletű bevételek</t>
  </si>
  <si>
    <t>J/2. Költségek, ráfordítások passzív időbeli elhatárolása</t>
  </si>
  <si>
    <t>J/1. Eredményszemléletű bevételek passzív időbeli elhatárolása</t>
  </si>
  <si>
    <t>I.) KINCSTÁRI SZÁMLAVEZETÉSSEL KAPCSOLATOS ELSZÁMOLÁSOK</t>
  </si>
  <si>
    <r>
      <t xml:space="preserve">H.) KÖTELEZETTSÉGEK </t>
    </r>
    <r>
      <rPr>
        <sz val="11"/>
        <rFont val="Arial"/>
        <family val="2"/>
        <charset val="238"/>
      </rPr>
      <t>(=H/I+H/II+H/III)</t>
    </r>
  </si>
  <si>
    <r>
      <t xml:space="preserve">H/III. Kötelezettség jellegű sajátos elszámolások </t>
    </r>
    <r>
      <rPr>
        <sz val="11"/>
        <rFont val="Arial"/>
        <family val="2"/>
        <charset val="238"/>
      </rPr>
      <t>(=H/III/1+...+H/III/7)</t>
    </r>
  </si>
  <si>
    <t>H/III/6. Nem társadalombiztosítás pénzügyi alapjait terhelő kifizetett ellátások megtérítésének elszámolása</t>
  </si>
  <si>
    <t>H/III/5. Vagyonkezelésbe vett eszközökkel kapcsolatos visszapótlási kötelezettség elszámolása</t>
  </si>
  <si>
    <t>H/III/4. Forgótőke elszámolása (Kincstár)</t>
  </si>
  <si>
    <t>H/III/3. Más szervezetet megillető bevételek elszámolása</t>
  </si>
  <si>
    <t>H/III/2. Továbbadási célból folyósított támogatások, ellátások elszámolása</t>
  </si>
  <si>
    <t>H/III/1. Kapott előlegek</t>
  </si>
  <si>
    <r>
      <t xml:space="preserve">H/II. Költségvetési évet követően esedékes kötelezettségek </t>
    </r>
    <r>
      <rPr>
        <sz val="11"/>
        <rFont val="Arial"/>
        <family val="2"/>
        <charset val="238"/>
      </rPr>
      <t>(=H/II/1+...+H/II/9)</t>
    </r>
  </si>
  <si>
    <t>H/II/9. Költségvetési évet követően esedékes kötelezettségek finanszírozási kiadásokra</t>
  </si>
  <si>
    <t xml:space="preserve">H/II/8. Költségvetési évet követően esedékes kötelezettségek egyéb felhalmozási célú kiadásokra </t>
  </si>
  <si>
    <t>H/II/7. Költségvetési évet követően esedékes kötelezettségek felújításokra</t>
  </si>
  <si>
    <t>H/II/6. Költségvetési évet követően esedékes kötelezettségek beruházásokra</t>
  </si>
  <si>
    <t xml:space="preserve">H/II/5. Költségvetési évet követően esedékes kötelezettségek egyéb működési célú kiadásokra </t>
  </si>
  <si>
    <t>H/II/4. Költségvetési évet követően esedékes kötelezettségek ellátottak pénzbeli juttatásaira</t>
  </si>
  <si>
    <t>H/II/3. Költségvetési évet követően esedékes kötelezettségek dologi kiadásokra</t>
  </si>
  <si>
    <t>H/II/2. Költségvetési évet követően esedékes kötelezettségek munkaadókat terhelő járulékokra és szociális hozzájárulási adóra</t>
  </si>
  <si>
    <t>H/II/1. Költségvetési évet követően esedékes kötelezettségek személyi juttatásokra</t>
  </si>
  <si>
    <r>
      <t>H/I. Költségvetési évben esedékes kötelezettségek</t>
    </r>
    <r>
      <rPr>
        <sz val="11"/>
        <rFont val="Arial"/>
        <family val="2"/>
        <charset val="238"/>
      </rPr>
      <t xml:space="preserve"> (=H/I/1+...+H/I/9)</t>
    </r>
  </si>
  <si>
    <t xml:space="preserve">H/I/9. Költségvetési évben esedékes kötelezettségek finanszírozási kiadásokra </t>
  </si>
  <si>
    <t>H/I/8. Költségvetési évben esedékes kötelezettségek egyéb felhalmozási célú kiadásokra</t>
  </si>
  <si>
    <t>H/I/7. Költségvetési évben esedékes kötelezettségek felújításokra</t>
  </si>
  <si>
    <t>H/I/6. Költségvetési évben esedékes kötelezettségek beruházásokra</t>
  </si>
  <si>
    <t xml:space="preserve">H/I/5. Költségvetési évben esedékes kötelezettségek egyéb működési célú kiadásokra </t>
  </si>
  <si>
    <t>H/I/4. Költségvetési évben esedékes kötelezettségek ellátottak pénzbeli juttatásaira</t>
  </si>
  <si>
    <t>H/I/3. Költségvetési évben esedékes kötelezettségek dologi kiadásokra</t>
  </si>
  <si>
    <t>H/I/2. Költségvetési évben esedékes kötelezettségek munkaadókat terhelő járulékokra és szociális hozzájárulási adóra</t>
  </si>
  <si>
    <t>H/I/1. Költségvetési évben esedékes kötelezettségek személyi juttatásokra</t>
  </si>
  <si>
    <r>
      <t xml:space="preserve">G.) SAJÁT TŐKE </t>
    </r>
    <r>
      <rPr>
        <sz val="11"/>
        <rFont val="Arial"/>
        <family val="2"/>
        <charset val="238"/>
      </rPr>
      <t xml:space="preserve">(=G/I+G/II+G/III+G/IV+G/V+G/VI) </t>
    </r>
  </si>
  <si>
    <t>G/VI. Mérleg szerinti eredmény</t>
  </si>
  <si>
    <t>G/V. Eszközök értékhelyesbítésének forrása</t>
  </si>
  <si>
    <t>G/IV. Felhalmozott eredmény</t>
  </si>
  <si>
    <t>G/III. Egyéb eszközök induláskori értéke és változásai</t>
  </si>
  <si>
    <t>G/II. Nemzeti vagyon változásai</t>
  </si>
  <si>
    <t>G/I. Nemzeti vagyon induláskori értéke</t>
  </si>
  <si>
    <t>FORRÁSOK</t>
  </si>
  <si>
    <r>
      <t xml:space="preserve">ESZKÖZÖK ÖSSZESEN </t>
    </r>
    <r>
      <rPr>
        <sz val="11"/>
        <rFont val="Arial"/>
        <family val="2"/>
        <charset val="238"/>
      </rPr>
      <t xml:space="preserve">(=A+B+C+D+E+F) </t>
    </r>
  </si>
  <si>
    <r>
      <t>F.) AKTÍV IDŐBELI ELHATÁROLÁSOK</t>
    </r>
    <r>
      <rPr>
        <sz val="11"/>
        <rFont val="Arial"/>
        <family val="2"/>
        <charset val="238"/>
      </rPr>
      <t xml:space="preserve"> (=F/1+F/2+F/3)</t>
    </r>
  </si>
  <si>
    <t>F/3. Halasztott ráfordítások</t>
  </si>
  <si>
    <t>F/2. Költségek, ráfordítások aktív időbeli elhatárolása</t>
  </si>
  <si>
    <t>F/1. Eredményszemléletű bevételek aktív időbeli elhatárolása</t>
  </si>
  <si>
    <t>E.) EGYÉB SAJÁTOS ESZKÖZOLDALI ELSZÁMOLÁSOK</t>
  </si>
  <si>
    <r>
      <t xml:space="preserve">D.) KÖVETELÉSEK </t>
    </r>
    <r>
      <rPr>
        <sz val="11"/>
        <rFont val="Arial"/>
        <family val="2"/>
        <charset val="238"/>
      </rPr>
      <t>(=D/I+D/II+D/III)</t>
    </r>
  </si>
  <si>
    <r>
      <t>D/III. Követelés jellegű sajátos elszámolások</t>
    </r>
    <r>
      <rPr>
        <sz val="11"/>
        <rFont val="Arial"/>
        <family val="2"/>
        <charset val="238"/>
      </rPr>
      <t xml:space="preserve"> (=D/III/1+...+D/III/7)</t>
    </r>
  </si>
  <si>
    <t>D/III/7. Folyósított, megelőlegezett társadalombiztosítási és családtámogatási ellátások elszámolása</t>
  </si>
  <si>
    <t>D/III/6. Nem társadalombiztosítás pénzügyi alapjait terhelő kifizetett ellátások megtérítésének elszámolása</t>
  </si>
  <si>
    <t>D/III/5. Vagyonkezelésbe adott eszközökkel kapcsolatos visszapótlási követelés elszámolása</t>
  </si>
  <si>
    <t>D/III/4. Forgótőke elszámolása</t>
  </si>
  <si>
    <t>D/III/3. Más által beszedett bevételek elszámolása</t>
  </si>
  <si>
    <t>D/III/2. Továbbadási célból folyósított támogatások, ellátások elszámolása</t>
  </si>
  <si>
    <t>D/III/1. Adott előlegek</t>
  </si>
  <si>
    <r>
      <t xml:space="preserve">D/II. Költségvetési évet követően esedékes követelések </t>
    </r>
    <r>
      <rPr>
        <sz val="11"/>
        <rFont val="Arial"/>
        <family val="2"/>
        <charset val="238"/>
      </rPr>
      <t>(=D/II/1+...+D/II/8)</t>
    </r>
  </si>
  <si>
    <t xml:space="preserve">D/II/8. Költségvetési évet követően esedékes követelések finanszírozási bevételekre </t>
  </si>
  <si>
    <t>D/II/7. Költségvetési évet követően esedékes követelések felhalmozási célú átvett pénzeszközre</t>
  </si>
  <si>
    <t>D/II/6. Költségvetési évet követően esedékes követelések működési célú átvett pénzeszközre</t>
  </si>
  <si>
    <t>D/II/5. Költségvetési évet követően esedékes követelések felhalmozási bevételre</t>
  </si>
  <si>
    <t>D/II/4. Költségvetési évet követően esedékes követelések működési bevételre</t>
  </si>
  <si>
    <t>D/II/3. Költségvetési évet követően esedékes követelések közhatalmi bevételre</t>
  </si>
  <si>
    <t>D/II/2. Költségvetési évet követően esedékes követelések felhalmozási célú támogatások bevételeire államháztartáson belülről</t>
  </si>
  <si>
    <t xml:space="preserve">D/II/1. Költségvetési évet követően esedékes követelések működési célú támogatások bevételeire államháztartáson belülről </t>
  </si>
  <si>
    <r>
      <t xml:space="preserve">D/I. Költségvetési évben esedékes követelések </t>
    </r>
    <r>
      <rPr>
        <sz val="11"/>
        <rFont val="Arial"/>
        <family val="2"/>
        <charset val="238"/>
      </rPr>
      <t>(=D/I/1+...+D/I/8)</t>
    </r>
  </si>
  <si>
    <t xml:space="preserve">D/I/8. Költségvetési évben esedékes követelések finanszírozási bevételekre </t>
  </si>
  <si>
    <t>D/I/7. Költségvetési évben esedékes követelések felhalmozási célú átvett pénzeszközre</t>
  </si>
  <si>
    <t xml:space="preserve">D/I/6. Költségvetési évben esedékes követelések működési célú átvett pénzeszközre </t>
  </si>
  <si>
    <t>D/I/5. Költségvetési évben esedékes követelések felhalmozási bevételre</t>
  </si>
  <si>
    <t>D/I/4. Költségvetési évben esedékes követelések működési bevételre</t>
  </si>
  <si>
    <t>D/I/3. Költségvetési évben esedékes követelések közhatalmi bevételre</t>
  </si>
  <si>
    <t xml:space="preserve">D/I/2. Költségvetési évben esedékes követelések felhalmozási célú támogatások bevételeire államháztartáson belülről </t>
  </si>
  <si>
    <t xml:space="preserve">D/I/1. Költségvetési évben esedékes követelések működési célú támogatások bevételeire államháztartáson belülről </t>
  </si>
  <si>
    <r>
      <t xml:space="preserve">C.) PÉNZESZKÖZÖK </t>
    </r>
    <r>
      <rPr>
        <sz val="11"/>
        <rFont val="Arial"/>
        <family val="2"/>
        <charset val="238"/>
      </rPr>
      <t xml:space="preserve">(=C/I+C/II+C/III+C/IV+C/V) </t>
    </r>
  </si>
  <si>
    <t>C/V. Idegen pénzeszközök</t>
  </si>
  <si>
    <t>C/IV. Devizaszámlák</t>
  </si>
  <si>
    <t>C/III. Forintszámlák</t>
  </si>
  <si>
    <t>C/II. Pénztárak, csekkek, betétkönyvek</t>
  </si>
  <si>
    <t>C/I.Lekötött bankbetétek</t>
  </si>
  <si>
    <r>
      <t>B.) NEMZETI VAGYONBA TARTOZÓ FORGÓESZKÖZÖK</t>
    </r>
    <r>
      <rPr>
        <sz val="11"/>
        <rFont val="Arial"/>
        <family val="2"/>
        <charset val="238"/>
      </rPr>
      <t xml:space="preserve"> (= B/I+B/II)</t>
    </r>
  </si>
  <si>
    <r>
      <t>B/II. Értékpapírok</t>
    </r>
    <r>
      <rPr>
        <sz val="11"/>
        <rFont val="Arial"/>
        <family val="2"/>
        <charset val="238"/>
      </rPr>
      <t xml:space="preserve"> (=B/II/1+B/II/2) </t>
    </r>
  </si>
  <si>
    <t xml:space="preserve">B/II/2. Forgatási célú hitelviszonyt megtestesítő értékpapírok </t>
  </si>
  <si>
    <t>B/II/1. Nem tartós részesedések</t>
  </si>
  <si>
    <r>
      <t xml:space="preserve">B/I. Készletek </t>
    </r>
    <r>
      <rPr>
        <sz val="11"/>
        <rFont val="Arial"/>
        <family val="2"/>
        <charset val="238"/>
      </rPr>
      <t xml:space="preserve">(=B/I/1+B/I/2+B/I/3+B/I/4+B/I/5) </t>
    </r>
  </si>
  <si>
    <t>B/I/5. Növendék-, hízó és egyéb állatok</t>
  </si>
  <si>
    <t>B/I/4   Befejezetlen termelés, félkész termékek, késztermékek</t>
  </si>
  <si>
    <t>B/I/3. Egyéb készletek</t>
  </si>
  <si>
    <t>B/I/2. Átsorolt, követelés fejében átvett készletek</t>
  </si>
  <si>
    <t>B/I/1. Vásárolt készletek</t>
  </si>
  <si>
    <r>
      <t xml:space="preserve">A.) NEMZETI VAGYONBA TARTOZÓ BEFEKTETETT ESZKÖZÖK </t>
    </r>
    <r>
      <rPr>
        <sz val="11"/>
        <rFont val="Arial"/>
        <family val="2"/>
        <charset val="238"/>
      </rPr>
      <t>(=A/I+A/II+A/III+A/IV)</t>
    </r>
  </si>
  <si>
    <r>
      <t xml:space="preserve">A/IV. Koncesszióba, vagyonkezelésbe adott eszközök </t>
    </r>
    <r>
      <rPr>
        <sz val="11"/>
        <rFont val="Arial"/>
        <family val="2"/>
        <charset val="238"/>
      </rPr>
      <t>(=A/IV/1+A/IV/2)</t>
    </r>
  </si>
  <si>
    <t>A/IV/2. Koncesszióba, vagyonkezelésbe adott eszközök értékhelyesbítése</t>
  </si>
  <si>
    <t>A/IV/1. Koncesszióba, vagyonkezelésbe adott eszközök</t>
  </si>
  <si>
    <t>15.</t>
  </si>
  <si>
    <r>
      <t xml:space="preserve">A/III. Befektetett pénzügyi eszközök </t>
    </r>
    <r>
      <rPr>
        <sz val="11"/>
        <rFont val="Arial"/>
        <family val="2"/>
        <charset val="238"/>
      </rPr>
      <t>(=A/III/1+A/III/2+A/III/3)</t>
    </r>
  </si>
  <si>
    <t>14.</t>
  </si>
  <si>
    <t>A/III/3. Befektetett pénzügyi eszközök értékhelyesbítése</t>
  </si>
  <si>
    <t>13.</t>
  </si>
  <si>
    <t xml:space="preserve">A/III/2. Tartós hitelviszonyt megtestesítő értékpapírok </t>
  </si>
  <si>
    <t>12.</t>
  </si>
  <si>
    <t xml:space="preserve">A/III/1. Tartós részesedések </t>
  </si>
  <si>
    <t>11.</t>
  </si>
  <si>
    <r>
      <t xml:space="preserve">A/II. Tárgyi eszközök </t>
    </r>
    <r>
      <rPr>
        <sz val="11"/>
        <rFont val="Arial"/>
        <family val="2"/>
        <charset val="238"/>
      </rPr>
      <t>(=A/II/1+A//II/2+A/II/3+A/II/4+A/II/5)</t>
    </r>
    <r>
      <rPr>
        <b/>
        <sz val="11"/>
        <rFont val="Arial"/>
        <family val="2"/>
        <charset val="238"/>
      </rPr>
      <t xml:space="preserve"> </t>
    </r>
  </si>
  <si>
    <t>10.</t>
  </si>
  <si>
    <t>A/II/5. Tárgyi eszközök értékhelyesbítése</t>
  </si>
  <si>
    <t>9.</t>
  </si>
  <si>
    <t>A/II/4. Beruházások, felújítások</t>
  </si>
  <si>
    <t>8.</t>
  </si>
  <si>
    <t>A/II/3. Tenyészállatok</t>
  </si>
  <si>
    <t>7.</t>
  </si>
  <si>
    <t>A/II/2. Gépek, berendezések, felszerelések, járművek</t>
  </si>
  <si>
    <t>6.</t>
  </si>
  <si>
    <t>A/II/1. Ingatlanok és a kapcsolódó vagyoni értékű jogok</t>
  </si>
  <si>
    <t>5.</t>
  </si>
  <si>
    <r>
      <t xml:space="preserve">A/I. Immateriális javak </t>
    </r>
    <r>
      <rPr>
        <sz val="11"/>
        <rFont val="Arial"/>
        <family val="2"/>
        <charset val="238"/>
      </rPr>
      <t>(=A/I/1+A/I/2+A/I/3)</t>
    </r>
  </si>
  <si>
    <t>4.</t>
  </si>
  <si>
    <t>A/I/3. Immateriális javak értékhelyesbítése</t>
  </si>
  <si>
    <t>3.</t>
  </si>
  <si>
    <t>A/I/2. Szellemi termékek</t>
  </si>
  <si>
    <t>2.</t>
  </si>
  <si>
    <t>A/I/1. Vagyoni értékű jogok</t>
  </si>
  <si>
    <t>1.</t>
  </si>
  <si>
    <t>ESZKÖZÖK</t>
  </si>
  <si>
    <t>Gazdasági Ellátó Szervezet</t>
  </si>
  <si>
    <t>Intercisa Múzeum</t>
  </si>
  <si>
    <t>Egészség-megőrzési Központ</t>
  </si>
  <si>
    <t>József Attila Könyvtár</t>
  </si>
  <si>
    <t>Bartók Kamaraszínház</t>
  </si>
  <si>
    <t>Útkeresés 
Segítő 
Szolgálat</t>
  </si>
  <si>
    <t>Egyesített Szociális Intézmény</t>
  </si>
  <si>
    <t>Bölcsődék Igazgatósága</t>
  </si>
  <si>
    <t>Dunaújvárosi Óvoda</t>
  </si>
  <si>
    <t>Polgármesteri Hivatal</t>
  </si>
  <si>
    <t>Konszolidált összesen</t>
  </si>
  <si>
    <t>Intézmények összesen</t>
  </si>
  <si>
    <t>Dunaújváros Megyei Jogú Város Önkormányzata által fenntartott Intézmények</t>
  </si>
  <si>
    <t>Dunaújváros Megyei 
Jogú Város 
Önkormányzata</t>
  </si>
  <si>
    <t>Megnevezés</t>
  </si>
  <si>
    <t>Ssz.</t>
  </si>
  <si>
    <t>adatok E Ft-ban</t>
  </si>
  <si>
    <t>H/III/7. Letétre, megőrzésre, fedezetkezelésre átvett pénzeszközök, biztosítékok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</si>
  <si>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</si>
  <si>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</si>
  <si>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</si>
  <si>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</si>
  <si>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</si>
  <si>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</si>
  <si>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</si>
  <si>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</si>
  <si>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</si>
  <si>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</si>
  <si>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</si>
  <si>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18</t>
  </si>
  <si>
    <t>21</t>
  </si>
  <si>
    <t>22</t>
  </si>
  <si>
    <t>23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</si>
  <si>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</si>
  <si>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</si>
  <si>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</si>
  <si>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</si>
  <si>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</si>
  <si>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</si>
  <si>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</si>
  <si>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</si>
  <si>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</si>
  <si>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</si>
  <si>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39</t>
  </si>
  <si>
    <t>44</t>
  </si>
  <si>
    <t>45</t>
  </si>
  <si>
    <t>48</t>
  </si>
  <si>
    <t>52</t>
  </si>
  <si>
    <t>55</t>
  </si>
  <si>
    <t>58</t>
  </si>
  <si>
    <t>59</t>
  </si>
  <si>
    <t>60</t>
  </si>
  <si>
    <t>62</t>
  </si>
  <si>
    <t>64</t>
  </si>
  <si>
    <t>71</t>
  </si>
  <si>
    <t>81</t>
  </si>
  <si>
    <t>87</t>
  </si>
  <si>
    <t>91</t>
  </si>
  <si>
    <t>95</t>
  </si>
  <si>
    <t>103</t>
  </si>
  <si>
    <t>104</t>
  </si>
  <si>
    <t>106</t>
  </si>
  <si>
    <t>108</t>
  </si>
  <si>
    <t>115</t>
  </si>
  <si>
    <t>125</t>
  </si>
  <si>
    <t>131</t>
  </si>
  <si>
    <t>135</t>
  </si>
  <si>
    <t>139</t>
  </si>
  <si>
    <t>144</t>
  </si>
  <si>
    <t>145</t>
  </si>
  <si>
    <t>152</t>
  </si>
  <si>
    <t>153</t>
  </si>
  <si>
    <t>154</t>
  </si>
  <si>
    <t>155</t>
  </si>
  <si>
    <t>156</t>
  </si>
  <si>
    <t>157</t>
  </si>
  <si>
    <t>160</t>
  </si>
  <si>
    <t>161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</si>
  <si>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</si>
  <si>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</si>
  <si>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</si>
  <si>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</si>
  <si>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</si>
  <si>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</si>
  <si>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</si>
  <si>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</si>
  <si>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</si>
  <si>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</si>
  <si>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</si>
  <si>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</si>
  <si>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</si>
  <si>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</si>
  <si>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</si>
  <si>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</si>
  <si>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</si>
  <si>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</si>
  <si>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193</t>
  </si>
  <si>
    <t>194</t>
  </si>
  <si>
    <t>195</t>
  </si>
  <si>
    <t>198</t>
  </si>
  <si>
    <t>211</t>
  </si>
  <si>
    <t>212</t>
  </si>
  <si>
    <t>213</t>
  </si>
  <si>
    <t>214</t>
  </si>
  <si>
    <t>215</t>
  </si>
  <si>
    <t>216</t>
  </si>
  <si>
    <t>219</t>
  </si>
  <si>
    <t>220</t>
  </si>
  <si>
    <t>221</t>
  </si>
  <si>
    <t>224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</si>
  <si>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</si>
  <si>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</si>
  <si>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</si>
  <si>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</si>
  <si>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</si>
  <si>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</si>
  <si>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</si>
  <si>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</si>
  <si>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</si>
  <si>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245</t>
  </si>
  <si>
    <t>246</t>
  </si>
  <si>
    <t>247</t>
  </si>
  <si>
    <t>248</t>
  </si>
  <si>
    <t>249</t>
  </si>
  <si>
    <t>250</t>
  </si>
  <si>
    <t>251</t>
  </si>
  <si>
    <t>252</t>
  </si>
  <si>
    <t>Dunaújváros Megyei Jogú Város Önkormányzat 2024. évi konszolidált mérlegadatok Intézményi bontásban</t>
  </si>
  <si>
    <t>Dunaújváros, 2025. május hó 15.</t>
  </si>
  <si>
    <t>25. melléklet</t>
  </si>
  <si>
    <t>a ___/_____. (___. ___.)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</si>
</sst>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_ ;[Red]\-#,##0\ "/>
    <numFmt numFmtId="169" formatCode="0.00_ ;[Red]\-0.0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6600FF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6"/>
      <color rgb="FFC00000"/>
      <name val="Arial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0" fillId="0" borderId="0" xfId="0" applyFill="1"/>
    <xf numFmtId="0" fontId="3" fillId="0" borderId="0" xfId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165" fontId="6" fillId="0" borderId="1" xfId="1" applyNumberFormat="1" applyFont="1" applyFill="1" applyBorder="1" applyAlignment="1" applyProtection="1">
      <alignment vertical="center" wrapText="1"/>
    </xf>
    <xf numFmtId="165" fontId="6" fillId="0" borderId="2" xfId="1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 applyProtection="1">
      <alignment horizontal="left" vertical="center" wrapText="1" indent="1"/>
      <protection locked="0"/>
    </xf>
    <xf numFmtId="49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6" fillId="0" borderId="4" xfId="1" applyNumberFormat="1" applyFont="1" applyFill="1" applyBorder="1" applyAlignment="1" applyProtection="1">
      <alignment vertical="center" wrapText="1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49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5" xfId="1" applyNumberFormat="1" applyFont="1" applyFill="1" applyBorder="1" applyAlignment="1" applyProtection="1">
      <alignment vertical="center" wrapText="1"/>
    </xf>
    <xf numFmtId="0" fontId="3" fillId="0" borderId="5" xfId="1" applyFont="1" applyFill="1" applyBorder="1" applyAlignment="1" applyProtection="1">
      <alignment horizontal="left" vertical="center" wrapText="1" indent="2"/>
      <protection locked="0"/>
    </xf>
    <xf numFmtId="49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5" fontId="6" fillId="0" borderId="6" xfId="1" applyNumberFormat="1" applyFont="1" applyFill="1" applyBorder="1" applyAlignment="1" applyProtection="1">
      <alignment vertical="center" wrapText="1"/>
    </xf>
    <xf numFmtId="0" fontId="4" fillId="0" borderId="6" xfId="1" applyFont="1" applyFill="1" applyBorder="1" applyAlignment="1" applyProtection="1">
      <alignment horizontal="left" vertical="center" wrapText="1" indent="1"/>
      <protection locked="0"/>
    </xf>
    <xf numFmtId="49" fontId="4" fillId="0" borderId="6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7" xfId="1" applyNumberFormat="1" applyFont="1" applyFill="1" applyBorder="1" applyAlignment="1" applyProtection="1">
      <alignment vertical="center" wrapText="1"/>
    </xf>
    <xf numFmtId="0" fontId="3" fillId="0" borderId="7" xfId="1" applyFont="1" applyFill="1" applyBorder="1" applyAlignment="1" applyProtection="1">
      <alignment horizontal="left" vertical="center" wrapText="1" indent="2"/>
      <protection locked="0"/>
    </xf>
    <xf numFmtId="49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8" xfId="1" applyNumberFormat="1" applyFont="1" applyFill="1" applyBorder="1" applyAlignment="1" applyProtection="1">
      <alignment vertical="center" wrapText="1"/>
    </xf>
    <xf numFmtId="0" fontId="3" fillId="0" borderId="8" xfId="1" applyFont="1" applyFill="1" applyBorder="1" applyAlignment="1" applyProtection="1">
      <alignment horizontal="left" vertical="center" wrapText="1" indent="2"/>
      <protection locked="0"/>
    </xf>
    <xf numFmtId="49" fontId="3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6" fillId="0" borderId="9" xfId="1" applyNumberFormat="1" applyFont="1" applyFill="1" applyBorder="1" applyAlignment="1" applyProtection="1">
      <alignment vertical="center" wrapText="1"/>
    </xf>
    <xf numFmtId="0" fontId="4" fillId="0" borderId="9" xfId="1" applyFont="1" applyFill="1" applyBorder="1" applyAlignment="1" applyProtection="1">
      <alignment horizontal="left" vertical="center" wrapText="1" indent="1"/>
      <protection locked="0"/>
    </xf>
    <xf numFmtId="49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10" xfId="1" applyNumberFormat="1" applyFont="1" applyFill="1" applyBorder="1" applyAlignment="1" applyProtection="1">
      <alignment vertical="center" wrapText="1"/>
    </xf>
    <xf numFmtId="0" fontId="3" fillId="0" borderId="10" xfId="1" applyFont="1" applyFill="1" applyBorder="1" applyAlignment="1" applyProtection="1">
      <alignment horizontal="left" vertical="center" wrapText="1" indent="2"/>
      <protection locked="0"/>
    </xf>
    <xf numFmtId="49" fontId="3" fillId="0" borderId="10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11" xfId="1" applyNumberFormat="1" applyFont="1" applyFill="1" applyBorder="1" applyAlignment="1" applyProtection="1">
      <alignment vertical="center" wrapText="1"/>
    </xf>
    <xf numFmtId="0" fontId="3" fillId="0" borderId="11" xfId="1" applyFont="1" applyFill="1" applyBorder="1" applyAlignment="1" applyProtection="1">
      <alignment horizontal="left" vertical="center" wrapText="1" indent="2"/>
      <protection locked="0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5" fontId="6" fillId="0" borderId="13" xfId="1" applyNumberFormat="1" applyFont="1" applyFill="1" applyBorder="1" applyAlignment="1" applyProtection="1">
      <alignment vertical="center" wrapText="1"/>
    </xf>
    <xf numFmtId="0" fontId="8" fillId="0" borderId="0" xfId="0" applyFont="1" applyFill="1"/>
    <xf numFmtId="165" fontId="4" fillId="0" borderId="0" xfId="1" applyNumberFormat="1" applyFont="1" applyFill="1" applyAlignment="1">
      <alignment vertical="center"/>
    </xf>
    <xf numFmtId="165" fontId="6" fillId="0" borderId="7" xfId="1" applyNumberFormat="1" applyFont="1" applyFill="1" applyBorder="1" applyAlignment="1" applyProtection="1">
      <alignment vertical="center" wrapText="1"/>
    </xf>
    <xf numFmtId="0" fontId="4" fillId="0" borderId="7" xfId="1" applyFont="1" applyFill="1" applyBorder="1" applyAlignment="1" applyProtection="1">
      <alignment horizontal="left" vertical="center" wrapText="1" indent="2"/>
      <protection locked="0"/>
    </xf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5" fillId="0" borderId="14" xfId="1" applyNumberFormat="1" applyFont="1" applyFill="1" applyBorder="1" applyAlignment="1" applyProtection="1">
      <alignment vertical="center" wrapText="1"/>
    </xf>
    <xf numFmtId="0" fontId="3" fillId="0" borderId="14" xfId="1" applyFont="1" applyFill="1" applyBorder="1" applyAlignment="1" applyProtection="1">
      <alignment horizontal="left" vertical="center" wrapText="1" indent="2"/>
      <protection locked="0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5" xfId="1" applyNumberFormat="1" applyFont="1" applyFill="1" applyBorder="1" applyAlignment="1" applyProtection="1">
      <alignment vertical="center"/>
      <protection locked="0"/>
    </xf>
    <xf numFmtId="165" fontId="4" fillId="0" borderId="16" xfId="1" applyNumberFormat="1" applyFont="1" applyFill="1" applyBorder="1" applyAlignment="1" applyProtection="1">
      <alignment vertical="center"/>
      <protection locked="0"/>
    </xf>
    <xf numFmtId="0" fontId="4" fillId="0" borderId="15" xfId="1" applyFont="1" applyFill="1" applyBorder="1" applyAlignment="1" applyProtection="1">
      <alignment vertical="center"/>
      <protection locked="0"/>
    </xf>
    <xf numFmtId="0" fontId="4" fillId="0" borderId="17" xfId="1" applyFont="1" applyFill="1" applyBorder="1" applyAlignment="1" applyProtection="1">
      <alignment horizontal="left" vertical="center" indent="2"/>
      <protection locked="0"/>
    </xf>
    <xf numFmtId="165" fontId="5" fillId="0" borderId="18" xfId="1" applyNumberFormat="1" applyFont="1" applyFill="1" applyBorder="1" applyAlignment="1" applyProtection="1">
      <alignment vertical="center" wrapText="1"/>
    </xf>
    <xf numFmtId="0" fontId="3" fillId="0" borderId="18" xfId="1" applyFont="1" applyFill="1" applyBorder="1" applyAlignment="1" applyProtection="1">
      <alignment horizontal="left" vertical="center" wrapText="1" indent="2"/>
      <protection locked="0"/>
    </xf>
    <xf numFmtId="49" fontId="3" fillId="0" borderId="18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9" xfId="1" applyNumberFormat="1" applyFont="1" applyFill="1" applyBorder="1" applyAlignment="1" applyProtection="1">
      <alignment horizontal="left" vertical="center" indent="2"/>
      <protection locked="0"/>
    </xf>
    <xf numFmtId="165" fontId="4" fillId="0" borderId="20" xfId="1" applyNumberFormat="1" applyFont="1" applyFill="1" applyBorder="1" applyAlignment="1" applyProtection="1">
      <alignment horizontal="left" vertical="center" indent="2"/>
      <protection locked="0"/>
    </xf>
    <xf numFmtId="0" fontId="4" fillId="0" borderId="20" xfId="1" applyFont="1" applyFill="1" applyBorder="1" applyAlignment="1" applyProtection="1">
      <alignment horizontal="left" vertical="center" indent="2"/>
      <protection locked="0"/>
    </xf>
    <xf numFmtId="0" fontId="4" fillId="0" borderId="21" xfId="1" applyFont="1" applyFill="1" applyBorder="1" applyAlignment="1" applyProtection="1">
      <alignment horizontal="left" vertical="center" indent="2"/>
      <protection locked="0"/>
    </xf>
    <xf numFmtId="165" fontId="5" fillId="0" borderId="9" xfId="1" applyNumberFormat="1" applyFont="1" applyFill="1" applyBorder="1" applyAlignment="1" applyProtection="1">
      <alignment horizontal="center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25" xfId="1" applyNumberFormat="1" applyFont="1" applyFill="1" applyBorder="1" applyAlignment="1" applyProtection="1">
      <alignment horizontal="right" vertical="center"/>
    </xf>
    <xf numFmtId="165" fontId="2" fillId="0" borderId="0" xfId="1" applyNumberFormat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horizontal="right" vertical="center" wrapText="1"/>
      <protection locked="0"/>
    </xf>
    <xf numFmtId="0" fontId="3" fillId="0" borderId="0" xfId="1" applyFont="1" applyFill="1" applyAlignment="1" applyProtection="1">
      <alignment horizontal="center" vertical="center" wrapText="1"/>
      <protection locked="0"/>
    </xf>
    <xf numFmtId="165" fontId="6" fillId="0" borderId="0" xfId="1" applyNumberFormat="1" applyFont="1" applyFill="1" applyAlignment="1" applyProtection="1">
      <alignment horizontal="center" vertical="center" wrapText="1"/>
    </xf>
    <xf numFmtId="165" fontId="6" fillId="0" borderId="0" xfId="1" applyNumberFormat="1" applyFont="1" applyFill="1" applyAlignment="1" applyProtection="1">
      <alignment horizontal="right" vertical="center" wrapText="1"/>
    </xf>
    <xf numFmtId="165" fontId="9" fillId="0" borderId="0" xfId="1" applyNumberFormat="1" applyFont="1" applyFill="1" applyAlignment="1" applyProtection="1">
      <alignment horizontal="right" vertical="center"/>
    </xf>
    <xf numFmtId="0" fontId="6" fillId="0" borderId="0" xfId="1" applyFont="1" applyFill="1" applyAlignment="1" applyProtection="1">
      <alignment horizontal="center" vertical="center" wrapText="1"/>
      <protection locked="0"/>
    </xf>
    <xf numFmtId="165" fontId="6" fillId="0" borderId="0" xfId="1" applyNumberFormat="1" applyFont="1" applyFill="1" applyAlignment="1" applyProtection="1">
      <alignment horizontal="right" vertical="center"/>
    </xf>
    <xf numFmtId="165" fontId="3" fillId="0" borderId="0" xfId="1" applyNumberFormat="1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vertical="center" wrapText="1"/>
      <protection locked="0"/>
    </xf>
    <xf numFmtId="0" fontId="11" fillId="0" borderId="0" xfId="1" applyFont="1" applyFill="1" applyAlignment="1" applyProtection="1">
      <alignment horizontal="left" vertical="center" indent="1"/>
      <protection locked="0"/>
    </xf>
    <xf numFmtId="3" fontId="5" fillId="0" borderId="0" xfId="0" applyNumberFormat="1" applyFont="1" applyFill="1" applyBorder="1" applyAlignment="1">
      <alignment horizontal="left" vertical="center"/>
    </xf>
    <xf numFmtId="16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169" fontId="0" fillId="0" borderId="0" xfId="0" applyNumberFormat="1" applyFill="1"/>
    <xf numFmtId="169" fontId="8" fillId="0" borderId="0" xfId="0" applyNumberFormat="1" applyFont="1" applyFill="1"/>
    <xf numFmtId="0" fontId="0" fillId="0" borderId="0" xfId="0" applyFill="1" applyAlignment="1">
      <alignment horizontal="center" vertical="center"/>
    </xf>
    <xf numFmtId="165" fontId="4" fillId="0" borderId="0" xfId="1" applyNumberFormat="1" applyFont="1" applyFill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165" fontId="6" fillId="0" borderId="6" xfId="1" applyNumberFormat="1" applyFont="1" applyFill="1" applyBorder="1" applyAlignment="1" applyProtection="1">
      <alignment horizontal="center" vertical="center" wrapText="1"/>
    </xf>
    <xf numFmtId="165" fontId="3" fillId="0" borderId="14" xfId="1" applyNumberFormat="1" applyFont="1" applyFill="1" applyBorder="1" applyAlignment="1" applyProtection="1">
      <alignment vertical="center" wrapText="1"/>
    </xf>
    <xf numFmtId="165" fontId="4" fillId="0" borderId="6" xfId="1" applyNumberFormat="1" applyFont="1" applyFill="1" applyBorder="1" applyAlignment="1" applyProtection="1">
      <alignment vertical="center" wrapText="1"/>
    </xf>
    <xf numFmtId="165" fontId="4" fillId="0" borderId="7" xfId="1" applyNumberFormat="1" applyFont="1" applyFill="1" applyBorder="1" applyAlignment="1" applyProtection="1">
      <alignment vertical="center" wrapText="1"/>
    </xf>
    <xf numFmtId="165" fontId="3" fillId="0" borderId="7" xfId="1" applyNumberFormat="1" applyFont="1" applyFill="1" applyBorder="1" applyAlignment="1" applyProtection="1">
      <alignment vertical="center" wrapText="1"/>
    </xf>
    <xf numFmtId="165" fontId="3" fillId="0" borderId="8" xfId="1" applyNumberFormat="1" applyFont="1" applyFill="1" applyBorder="1" applyAlignment="1" applyProtection="1">
      <alignment vertical="center" wrapText="1"/>
    </xf>
    <xf numFmtId="165" fontId="7" fillId="0" borderId="7" xfId="1" applyNumberFormat="1" applyFont="1" applyFill="1" applyBorder="1" applyAlignment="1" applyProtection="1">
      <alignment vertical="center" wrapText="1"/>
    </xf>
    <xf numFmtId="165" fontId="3" fillId="0" borderId="5" xfId="1" applyNumberFormat="1" applyFont="1" applyFill="1" applyBorder="1" applyAlignment="1" applyProtection="1">
      <alignment vertical="center" wrapText="1"/>
    </xf>
    <xf numFmtId="165" fontId="6" fillId="0" borderId="4" xfId="1" applyNumberFormat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22" xfId="1" applyFont="1" applyFill="1" applyBorder="1" applyAlignment="1" applyProtection="1">
      <alignment horizontal="center" vertical="center" wrapText="1"/>
      <protection locked="0"/>
    </xf>
    <xf numFmtId="165" fontId="6" fillId="0" borderId="22" xfId="1" applyNumberFormat="1" applyFont="1" applyFill="1" applyBorder="1" applyAlignment="1" applyProtection="1">
      <alignment horizontal="center" vertical="center" wrapText="1"/>
    </xf>
    <xf numFmtId="165" fontId="6" fillId="0" borderId="24" xfId="1" applyNumberFormat="1" applyFont="1" applyFill="1" applyBorder="1" applyAlignment="1" applyProtection="1">
      <alignment horizontal="center" vertical="center" wrapText="1"/>
    </xf>
    <xf numFmtId="165" fontId="6" fillId="0" borderId="23" xfId="1" applyNumberFormat="1" applyFont="1" applyFill="1" applyBorder="1" applyAlignment="1" applyProtection="1">
      <alignment horizontal="center" vertical="center" wrapText="1"/>
    </xf>
    <xf numFmtId="165" fontId="6" fillId="0" borderId="12" xfId="1" applyNumberFormat="1" applyFont="1" applyFill="1" applyBorder="1" applyAlignment="1" applyProtection="1">
      <alignment horizontal="center" vertical="center" wrapText="1"/>
    </xf>
    <xf numFmtId="165" fontId="5" fillId="0" borderId="0" xfId="1" applyNumberFormat="1" applyFont="1" applyFill="1" applyAlignment="1" applyProtection="1">
      <alignment horizontal="right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0000FF"/>
      <color rgb="FFF5EA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22"/>
  <sheetViews>
    <sheetView tabSelected="1" zoomScale="80" zoomScaleNormal="80" zoomScaleSheetLayoutView="80" workbookViewId="0">
      <pane xSplit="4" ySplit="9" topLeftCell="E110" activePane="bottomRight" state="frozen"/>
      <selection pane="topRight" activeCell="D1" sqref="D1"/>
      <selection pane="bottomLeft" activeCell="A10" sqref="A10"/>
      <selection pane="bottomRight" activeCell="D127" sqref="D127"/>
    </sheetView>
  </sheetViews>
  <sheetFormatPr defaultRowHeight="15" outlineLevelRow="1" x14ac:dyDescent="0.25"/>
  <cols>
    <col min="1" max="1" width="9.140625" style="1"/>
    <col min="2" max="2" width="2.5703125" style="69" customWidth="1"/>
    <col min="3" max="3" width="9.140625" style="1"/>
    <col min="4" max="4" width="45.140625" style="1" customWidth="1"/>
    <col min="5" max="5" width="18" style="1" customWidth="1"/>
    <col min="6" max="6" width="15.42578125" style="1" customWidth="1"/>
    <col min="7" max="10" width="14.42578125" style="1" customWidth="1"/>
    <col min="11" max="11" width="16.7109375" style="1" customWidth="1"/>
    <col min="12" max="17" width="14.42578125" style="1" customWidth="1"/>
    <col min="18" max="18" width="3.28515625" style="1" customWidth="1"/>
    <col min="19" max="16384" width="9.140625" style="1"/>
  </cols>
  <sheetData>
    <row r="2" spans="1:18" ht="20.25" x14ac:dyDescent="0.25">
      <c r="C2" s="2"/>
      <c r="D2" s="2"/>
      <c r="E2" s="66"/>
      <c r="F2" s="66"/>
      <c r="G2" s="66"/>
      <c r="H2" s="66"/>
      <c r="I2" s="64"/>
      <c r="J2" s="64"/>
      <c r="K2" s="64"/>
      <c r="L2" s="64"/>
      <c r="M2" s="64"/>
      <c r="N2" s="64"/>
      <c r="O2" s="64"/>
      <c r="P2" s="64"/>
      <c r="Q2" s="72" t="s">
        <v>254</v>
      </c>
      <c r="R2" s="63"/>
    </row>
    <row r="3" spans="1:18" x14ac:dyDescent="0.25">
      <c r="C3" s="2"/>
      <c r="D3" s="2"/>
      <c r="E3" s="58"/>
      <c r="F3" s="65"/>
      <c r="G3" s="64"/>
      <c r="H3" s="64"/>
      <c r="I3" s="64"/>
      <c r="J3" s="64"/>
      <c r="K3" s="64"/>
      <c r="L3" s="64"/>
      <c r="M3" s="64"/>
      <c r="N3" s="64"/>
      <c r="O3" s="64"/>
      <c r="P3" s="64"/>
      <c r="Q3" s="90" t="s">
        <v>255</v>
      </c>
      <c r="R3" s="63"/>
    </row>
    <row r="4" spans="1:18" ht="23.25" x14ac:dyDescent="0.25">
      <c r="C4" s="83" t="s">
        <v>252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73"/>
    </row>
    <row r="5" spans="1:18" x14ac:dyDescent="0.25">
      <c r="C5" s="62"/>
      <c r="D5" s="62"/>
      <c r="E5" s="61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59"/>
      <c r="R5" s="3"/>
    </row>
    <row r="6" spans="1:18" x14ac:dyDescent="0.25">
      <c r="C6" s="58"/>
      <c r="D6" s="57"/>
      <c r="E6" s="55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5" t="s">
        <v>141</v>
      </c>
      <c r="R6" s="3"/>
    </row>
    <row r="7" spans="1:18" ht="15" customHeight="1" x14ac:dyDescent="0.25">
      <c r="C7" s="84" t="s">
        <v>140</v>
      </c>
      <c r="D7" s="84" t="s">
        <v>139</v>
      </c>
      <c r="E7" s="82" t="s">
        <v>138</v>
      </c>
      <c r="F7" s="87" t="s">
        <v>137</v>
      </c>
      <c r="G7" s="88"/>
      <c r="H7" s="88"/>
      <c r="I7" s="88"/>
      <c r="J7" s="88"/>
      <c r="K7" s="88"/>
      <c r="L7" s="88"/>
      <c r="M7" s="88"/>
      <c r="N7" s="88"/>
      <c r="O7" s="89"/>
      <c r="P7" s="82" t="s">
        <v>136</v>
      </c>
      <c r="Q7" s="82" t="s">
        <v>135</v>
      </c>
      <c r="R7" s="3"/>
    </row>
    <row r="8" spans="1:18" ht="45" x14ac:dyDescent="0.25">
      <c r="C8" s="85"/>
      <c r="D8" s="85"/>
      <c r="E8" s="86"/>
      <c r="F8" s="74" t="s">
        <v>134</v>
      </c>
      <c r="G8" s="74" t="s">
        <v>133</v>
      </c>
      <c r="H8" s="74" t="s">
        <v>132</v>
      </c>
      <c r="I8" s="74" t="s">
        <v>131</v>
      </c>
      <c r="J8" s="74" t="s">
        <v>130</v>
      </c>
      <c r="K8" s="74" t="s">
        <v>129</v>
      </c>
      <c r="L8" s="74" t="s">
        <v>128</v>
      </c>
      <c r="M8" s="74" t="s">
        <v>127</v>
      </c>
      <c r="N8" s="74" t="s">
        <v>126</v>
      </c>
      <c r="O8" s="74" t="s">
        <v>125</v>
      </c>
      <c r="P8" s="86"/>
      <c r="Q8" s="86"/>
      <c r="R8" s="3"/>
    </row>
    <row r="9" spans="1:18" x14ac:dyDescent="0.25">
      <c r="C9" s="54" t="s">
        <v>123</v>
      </c>
      <c r="D9" s="54" t="s">
        <v>121</v>
      </c>
      <c r="E9" s="53" t="s">
        <v>119</v>
      </c>
      <c r="F9" s="53" t="s">
        <v>117</v>
      </c>
      <c r="G9" s="53" t="s">
        <v>115</v>
      </c>
      <c r="H9" s="53" t="s">
        <v>113</v>
      </c>
      <c r="I9" s="53" t="s">
        <v>111</v>
      </c>
      <c r="J9" s="53" t="s">
        <v>109</v>
      </c>
      <c r="K9" s="53" t="s">
        <v>107</v>
      </c>
      <c r="L9" s="53" t="s">
        <v>105</v>
      </c>
      <c r="M9" s="53" t="s">
        <v>103</v>
      </c>
      <c r="N9" s="53" t="s">
        <v>101</v>
      </c>
      <c r="O9" s="53" t="s">
        <v>99</v>
      </c>
      <c r="P9" s="53" t="s">
        <v>97</v>
      </c>
      <c r="Q9" s="53" t="s">
        <v>95</v>
      </c>
      <c r="R9" s="3"/>
    </row>
    <row r="10" spans="1:18" x14ac:dyDescent="0.25">
      <c r="C10" s="52" t="s">
        <v>124</v>
      </c>
      <c r="D10" s="51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49"/>
      <c r="R10" s="3"/>
    </row>
    <row r="11" spans="1:18" ht="33" customHeight="1" x14ac:dyDescent="0.25">
      <c r="A11" s="71"/>
      <c r="C11" s="68" t="s">
        <v>143</v>
      </c>
      <c r="D11" s="40" t="s">
        <v>122</v>
      </c>
      <c r="E11" s="39">
        <v>0</v>
      </c>
      <c r="F11" s="18">
        <v>0</v>
      </c>
      <c r="G11" s="18">
        <v>0</v>
      </c>
      <c r="H11" s="18">
        <v>0</v>
      </c>
      <c r="I11" s="18">
        <v>0</v>
      </c>
      <c r="J11" s="18">
        <v>136.65299999999999</v>
      </c>
      <c r="K11" s="18">
        <v>0</v>
      </c>
      <c r="L11" s="18">
        <v>658.21299999999997</v>
      </c>
      <c r="M11" s="18">
        <v>0</v>
      </c>
      <c r="N11" s="18">
        <v>141.19900000000001</v>
      </c>
      <c r="O11" s="18">
        <v>141.024</v>
      </c>
      <c r="P11" s="39">
        <f>SUM(F11:O11)</f>
        <v>1077.0889999999999</v>
      </c>
      <c r="Q11" s="39">
        <f>P11+E11</f>
        <v>1077.0889999999999</v>
      </c>
      <c r="R11" s="3"/>
    </row>
    <row r="12" spans="1:18" ht="33" customHeight="1" x14ac:dyDescent="0.25">
      <c r="A12" s="71"/>
      <c r="C12" s="20" t="s">
        <v>144</v>
      </c>
      <c r="D12" s="19" t="s">
        <v>120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f>SUM(F12:O12)</f>
        <v>0</v>
      </c>
      <c r="Q12" s="18">
        <f>P12+E12</f>
        <v>0</v>
      </c>
      <c r="R12" s="3"/>
    </row>
    <row r="13" spans="1:18" ht="33" customHeight="1" x14ac:dyDescent="0.25">
      <c r="A13" s="71"/>
      <c r="C13" s="48" t="s">
        <v>145</v>
      </c>
      <c r="D13" s="47" t="s">
        <v>118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0</v>
      </c>
      <c r="O13" s="46">
        <v>0</v>
      </c>
      <c r="P13" s="46">
        <f>SUM(F13:O13)</f>
        <v>0</v>
      </c>
      <c r="Q13" s="46">
        <f>P13+E13</f>
        <v>0</v>
      </c>
      <c r="R13" s="3"/>
    </row>
    <row r="14" spans="1:18" ht="33" customHeight="1" x14ac:dyDescent="0.25">
      <c r="A14" s="71"/>
      <c r="C14" s="17" t="s">
        <v>146</v>
      </c>
      <c r="D14" s="16" t="s">
        <v>116</v>
      </c>
      <c r="E14" s="15">
        <f t="shared" ref="E14" si="0">E11+E12+E13</f>
        <v>0</v>
      </c>
      <c r="F14" s="15">
        <f t="shared" ref="F14:Q14" si="1">F11+F12+F13</f>
        <v>0</v>
      </c>
      <c r="G14" s="15">
        <f t="shared" si="1"/>
        <v>0</v>
      </c>
      <c r="H14" s="15">
        <f t="shared" si="1"/>
        <v>0</v>
      </c>
      <c r="I14" s="15">
        <f t="shared" si="1"/>
        <v>0</v>
      </c>
      <c r="J14" s="15">
        <f t="shared" si="1"/>
        <v>136.65299999999999</v>
      </c>
      <c r="K14" s="15">
        <f t="shared" si="1"/>
        <v>0</v>
      </c>
      <c r="L14" s="15">
        <f t="shared" si="1"/>
        <v>658.21299999999997</v>
      </c>
      <c r="M14" s="15">
        <f t="shared" si="1"/>
        <v>0</v>
      </c>
      <c r="N14" s="15">
        <f t="shared" si="1"/>
        <v>141.19900000000001</v>
      </c>
      <c r="O14" s="15">
        <f t="shared" si="1"/>
        <v>141.024</v>
      </c>
      <c r="P14" s="15">
        <f t="shared" si="1"/>
        <v>1077.0889999999999</v>
      </c>
      <c r="Q14" s="15">
        <f t="shared" si="1"/>
        <v>1077.0889999999999</v>
      </c>
      <c r="R14" s="3"/>
    </row>
    <row r="15" spans="1:18" ht="33" customHeight="1" x14ac:dyDescent="0.25">
      <c r="A15" s="71"/>
      <c r="C15" s="41" t="s">
        <v>147</v>
      </c>
      <c r="D15" s="40" t="s">
        <v>114</v>
      </c>
      <c r="E15" s="18">
        <v>40721960.461000003</v>
      </c>
      <c r="F15" s="39">
        <v>0</v>
      </c>
      <c r="G15" s="39">
        <v>661994.28500000003</v>
      </c>
      <c r="H15" s="39">
        <v>1139936.3230000001</v>
      </c>
      <c r="I15" s="39">
        <v>317701.147</v>
      </c>
      <c r="J15" s="39">
        <v>64098.857000000004</v>
      </c>
      <c r="K15" s="39">
        <v>227715.62700000001</v>
      </c>
      <c r="L15" s="39">
        <v>34895.917000000001</v>
      </c>
      <c r="M15" s="39">
        <v>6429.5929999999998</v>
      </c>
      <c r="N15" s="39">
        <v>335514.95299999998</v>
      </c>
      <c r="O15" s="39">
        <v>163094.05900000001</v>
      </c>
      <c r="P15" s="39">
        <f>SUM(F15:O15)</f>
        <v>2951380.7609999995</v>
      </c>
      <c r="Q15" s="39">
        <f>P15+E15</f>
        <v>43673341.222000003</v>
      </c>
      <c r="R15" s="3"/>
    </row>
    <row r="16" spans="1:18" ht="33" customHeight="1" x14ac:dyDescent="0.25">
      <c r="A16" s="71"/>
      <c r="C16" s="20" t="s">
        <v>148</v>
      </c>
      <c r="D16" s="19" t="s">
        <v>112</v>
      </c>
      <c r="E16" s="18">
        <v>429271.34499999997</v>
      </c>
      <c r="F16" s="18">
        <v>41161.800999999999</v>
      </c>
      <c r="G16" s="18">
        <v>3536.0459999999998</v>
      </c>
      <c r="H16" s="18">
        <v>11860.357</v>
      </c>
      <c r="I16" s="18">
        <v>7779.3950000000004</v>
      </c>
      <c r="J16" s="18">
        <v>2762.0430000000001</v>
      </c>
      <c r="K16" s="18">
        <v>63941.627999999997</v>
      </c>
      <c r="L16" s="18">
        <v>1276.376</v>
      </c>
      <c r="M16" s="18">
        <v>6282.3860000000004</v>
      </c>
      <c r="N16" s="18">
        <v>49062.78</v>
      </c>
      <c r="O16" s="18">
        <v>88081.895000000004</v>
      </c>
      <c r="P16" s="18">
        <f>SUM(F16:O16)</f>
        <v>275744.70699999999</v>
      </c>
      <c r="Q16" s="18">
        <f>P16+E16</f>
        <v>705016.05199999991</v>
      </c>
      <c r="R16" s="3"/>
    </row>
    <row r="17" spans="1:18" ht="33" customHeight="1" x14ac:dyDescent="0.25">
      <c r="A17" s="71"/>
      <c r="C17" s="20" t="s">
        <v>149</v>
      </c>
      <c r="D17" s="19" t="s">
        <v>110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f>SUM(F17:O17)</f>
        <v>0</v>
      </c>
      <c r="Q17" s="18">
        <f>P17+E17</f>
        <v>0</v>
      </c>
      <c r="R17" s="3"/>
    </row>
    <row r="18" spans="1:18" ht="33" customHeight="1" x14ac:dyDescent="0.25">
      <c r="A18" s="71"/>
      <c r="C18" s="20" t="s">
        <v>150</v>
      </c>
      <c r="D18" s="19" t="s">
        <v>108</v>
      </c>
      <c r="E18" s="18">
        <v>1433865.5919999999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633.41</v>
      </c>
      <c r="M18" s="18">
        <v>0</v>
      </c>
      <c r="N18" s="18">
        <v>0</v>
      </c>
      <c r="O18" s="18">
        <v>0</v>
      </c>
      <c r="P18" s="18">
        <f>SUM(F18:O18)</f>
        <v>633.41</v>
      </c>
      <c r="Q18" s="18">
        <f>P18+E18</f>
        <v>1434499.0019999999</v>
      </c>
      <c r="R18" s="3"/>
    </row>
    <row r="19" spans="1:18" ht="33" customHeight="1" x14ac:dyDescent="0.25">
      <c r="A19" s="71"/>
      <c r="C19" s="48" t="s">
        <v>151</v>
      </c>
      <c r="D19" s="47" t="s">
        <v>106</v>
      </c>
      <c r="E19" s="18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f>SUM(F19:O19)</f>
        <v>0</v>
      </c>
      <c r="Q19" s="46">
        <f>P19+E19</f>
        <v>0</v>
      </c>
      <c r="R19" s="3"/>
    </row>
    <row r="20" spans="1:18" ht="33" customHeight="1" x14ac:dyDescent="0.25">
      <c r="A20" s="71"/>
      <c r="C20" s="17" t="s">
        <v>152</v>
      </c>
      <c r="D20" s="16" t="s">
        <v>104</v>
      </c>
      <c r="E20" s="15">
        <f t="shared" ref="E20" si="2">E15+E16+E17+E18+E19</f>
        <v>42585097.398000002</v>
      </c>
      <c r="F20" s="15">
        <f t="shared" ref="F20:Q20" si="3">F15+F16+F17+F18+F19</f>
        <v>41161.800999999999</v>
      </c>
      <c r="G20" s="15">
        <f t="shared" si="3"/>
        <v>665530.33100000001</v>
      </c>
      <c r="H20" s="15">
        <f t="shared" si="3"/>
        <v>1151796.6800000002</v>
      </c>
      <c r="I20" s="15">
        <f t="shared" si="3"/>
        <v>325480.54200000002</v>
      </c>
      <c r="J20" s="15">
        <f t="shared" si="3"/>
        <v>66860.900000000009</v>
      </c>
      <c r="K20" s="15">
        <f t="shared" si="3"/>
        <v>291657.255</v>
      </c>
      <c r="L20" s="15">
        <f t="shared" si="3"/>
        <v>36805.703000000001</v>
      </c>
      <c r="M20" s="15">
        <f t="shared" si="3"/>
        <v>12711.978999999999</v>
      </c>
      <c r="N20" s="15">
        <f t="shared" si="3"/>
        <v>384577.73300000001</v>
      </c>
      <c r="O20" s="15">
        <f t="shared" si="3"/>
        <v>251175.95400000003</v>
      </c>
      <c r="P20" s="15">
        <f t="shared" si="3"/>
        <v>3227758.8779999996</v>
      </c>
      <c r="Q20" s="15">
        <f t="shared" si="3"/>
        <v>45812856.276000001</v>
      </c>
      <c r="R20" s="3"/>
    </row>
    <row r="21" spans="1:18" ht="33" customHeight="1" x14ac:dyDescent="0.25">
      <c r="A21" s="71"/>
      <c r="C21" s="41" t="s">
        <v>153</v>
      </c>
      <c r="D21" s="40" t="s">
        <v>102</v>
      </c>
      <c r="E21" s="18">
        <v>2914559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f>SUM(F21:O21)</f>
        <v>0</v>
      </c>
      <c r="Q21" s="39">
        <f>P21+E21</f>
        <v>2914559</v>
      </c>
      <c r="R21" s="3"/>
    </row>
    <row r="22" spans="1:18" ht="33" customHeight="1" x14ac:dyDescent="0.25">
      <c r="A22" s="71"/>
      <c r="C22" s="20" t="s">
        <v>154</v>
      </c>
      <c r="D22" s="19" t="s">
        <v>100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>SUM(F22:O22)</f>
        <v>0</v>
      </c>
      <c r="Q22" s="18">
        <f>P22+E22</f>
        <v>0</v>
      </c>
      <c r="R22" s="3"/>
    </row>
    <row r="23" spans="1:18" ht="33" customHeight="1" x14ac:dyDescent="0.25">
      <c r="A23" s="71"/>
      <c r="C23" s="48" t="s">
        <v>155</v>
      </c>
      <c r="D23" s="47" t="s">
        <v>98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f>SUM(F23:O23)</f>
        <v>0</v>
      </c>
      <c r="Q23" s="46">
        <f>P23+E23</f>
        <v>0</v>
      </c>
      <c r="R23" s="3"/>
    </row>
    <row r="24" spans="1:18" ht="33" customHeight="1" x14ac:dyDescent="0.25">
      <c r="A24" s="71"/>
      <c r="C24" s="17" t="s">
        <v>156</v>
      </c>
      <c r="D24" s="16" t="s">
        <v>96</v>
      </c>
      <c r="E24" s="15">
        <f t="shared" ref="E24" si="4">E21+E22+E23</f>
        <v>2914559</v>
      </c>
      <c r="F24" s="15">
        <f t="shared" ref="F24:K24" si="5">F21+F22+F23</f>
        <v>0</v>
      </c>
      <c r="G24" s="15">
        <f t="shared" si="5"/>
        <v>0</v>
      </c>
      <c r="H24" s="15">
        <f t="shared" si="5"/>
        <v>0</v>
      </c>
      <c r="I24" s="15">
        <f t="shared" si="5"/>
        <v>0</v>
      </c>
      <c r="J24" s="15">
        <f t="shared" si="5"/>
        <v>0</v>
      </c>
      <c r="K24" s="15">
        <f t="shared" si="5"/>
        <v>0</v>
      </c>
      <c r="L24" s="15">
        <f>F21+L22+L23</f>
        <v>0</v>
      </c>
      <c r="M24" s="15">
        <f>G21+M22+M23</f>
        <v>0</v>
      </c>
      <c r="N24" s="15">
        <f>H21+N22+N23</f>
        <v>0</v>
      </c>
      <c r="O24" s="15">
        <f>O21+O22+O23</f>
        <v>0</v>
      </c>
      <c r="P24" s="15">
        <f>P21+P22+P23</f>
        <v>0</v>
      </c>
      <c r="Q24" s="15">
        <f>Q21+Q22+Q23</f>
        <v>2914559</v>
      </c>
      <c r="R24" s="3"/>
    </row>
    <row r="25" spans="1:18" ht="33" customHeight="1" x14ac:dyDescent="0.25">
      <c r="A25" s="71"/>
      <c r="C25" s="41" t="s">
        <v>157</v>
      </c>
      <c r="D25" s="40" t="s">
        <v>94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f>SUM(F25:O25)</f>
        <v>0</v>
      </c>
      <c r="Q25" s="39">
        <f>P25+E25</f>
        <v>0</v>
      </c>
      <c r="R25" s="3"/>
    </row>
    <row r="26" spans="1:18" ht="33" customHeight="1" x14ac:dyDescent="0.25">
      <c r="A26" s="71"/>
      <c r="C26" s="20" t="s">
        <v>158</v>
      </c>
      <c r="D26" s="19" t="s">
        <v>93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>SUM(F26:O26)</f>
        <v>0</v>
      </c>
      <c r="Q26" s="18">
        <f>P26+E26</f>
        <v>0</v>
      </c>
      <c r="R26" s="3"/>
    </row>
    <row r="27" spans="1:18" ht="33" customHeight="1" x14ac:dyDescent="0.25">
      <c r="A27" s="71"/>
      <c r="C27" s="17" t="s">
        <v>159</v>
      </c>
      <c r="D27" s="16" t="s">
        <v>92</v>
      </c>
      <c r="E27" s="15">
        <f t="shared" ref="E27" si="6">E25+E26</f>
        <v>0</v>
      </c>
      <c r="F27" s="15">
        <f t="shared" ref="F27:Q27" si="7">F25+F26</f>
        <v>0</v>
      </c>
      <c r="G27" s="15">
        <f t="shared" si="7"/>
        <v>0</v>
      </c>
      <c r="H27" s="15">
        <f t="shared" si="7"/>
        <v>0</v>
      </c>
      <c r="I27" s="15">
        <f t="shared" si="7"/>
        <v>0</v>
      </c>
      <c r="J27" s="15">
        <f t="shared" si="7"/>
        <v>0</v>
      </c>
      <c r="K27" s="15">
        <f t="shared" si="7"/>
        <v>0</v>
      </c>
      <c r="L27" s="15">
        <f t="shared" si="7"/>
        <v>0</v>
      </c>
      <c r="M27" s="15">
        <f t="shared" si="7"/>
        <v>0</v>
      </c>
      <c r="N27" s="15">
        <f t="shared" si="7"/>
        <v>0</v>
      </c>
      <c r="O27" s="15">
        <f t="shared" si="7"/>
        <v>0</v>
      </c>
      <c r="P27" s="15">
        <f t="shared" si="7"/>
        <v>0</v>
      </c>
      <c r="Q27" s="15">
        <f t="shared" si="7"/>
        <v>0</v>
      </c>
      <c r="R27" s="3"/>
    </row>
    <row r="28" spans="1:18" ht="44.25" x14ac:dyDescent="0.25">
      <c r="A28" s="71"/>
      <c r="C28" s="17" t="s">
        <v>160</v>
      </c>
      <c r="D28" s="16" t="s">
        <v>91</v>
      </c>
      <c r="E28" s="15">
        <f t="shared" ref="E28" si="8">E14+E20+E24+E27</f>
        <v>45499656.398000002</v>
      </c>
      <c r="F28" s="15">
        <f t="shared" ref="F28:Q28" si="9">F14+F20+F24+F27</f>
        <v>41161.800999999999</v>
      </c>
      <c r="G28" s="15">
        <f t="shared" si="9"/>
        <v>665530.33100000001</v>
      </c>
      <c r="H28" s="15">
        <f t="shared" si="9"/>
        <v>1151796.6800000002</v>
      </c>
      <c r="I28" s="15">
        <f t="shared" si="9"/>
        <v>325480.54200000002</v>
      </c>
      <c r="J28" s="15">
        <f t="shared" si="9"/>
        <v>66997.553000000014</v>
      </c>
      <c r="K28" s="15">
        <f t="shared" si="9"/>
        <v>291657.255</v>
      </c>
      <c r="L28" s="15">
        <f t="shared" si="9"/>
        <v>37463.916000000005</v>
      </c>
      <c r="M28" s="15">
        <f t="shared" si="9"/>
        <v>12711.978999999999</v>
      </c>
      <c r="N28" s="15">
        <f t="shared" si="9"/>
        <v>384718.93200000003</v>
      </c>
      <c r="O28" s="15">
        <f t="shared" si="9"/>
        <v>251316.97800000003</v>
      </c>
      <c r="P28" s="15">
        <f t="shared" si="9"/>
        <v>3228835.9669999997</v>
      </c>
      <c r="Q28" s="15">
        <f t="shared" si="9"/>
        <v>48728492.365000002</v>
      </c>
      <c r="R28" s="3"/>
    </row>
    <row r="29" spans="1:18" ht="33" customHeight="1" x14ac:dyDescent="0.25">
      <c r="A29" s="71"/>
      <c r="C29" s="41" t="s">
        <v>161</v>
      </c>
      <c r="D29" s="40" t="s">
        <v>90</v>
      </c>
      <c r="E29" s="39">
        <v>0</v>
      </c>
      <c r="F29" s="39">
        <v>0</v>
      </c>
      <c r="G29" s="39">
        <v>2332.6999999999998</v>
      </c>
      <c r="H29" s="39">
        <v>855.1</v>
      </c>
      <c r="I29" s="39">
        <v>1158.5920000000001</v>
      </c>
      <c r="J29" s="39">
        <v>215.31800000000001</v>
      </c>
      <c r="K29" s="39">
        <v>0</v>
      </c>
      <c r="L29" s="39">
        <v>2732.8449999999998</v>
      </c>
      <c r="M29" s="39">
        <v>0</v>
      </c>
      <c r="N29" s="39">
        <v>4147.0249999999996</v>
      </c>
      <c r="O29" s="39">
        <v>133.61000000000001</v>
      </c>
      <c r="P29" s="39">
        <f>SUM(F29:O29)</f>
        <v>11575.19</v>
      </c>
      <c r="Q29" s="39">
        <f>P29+E29</f>
        <v>11575.19</v>
      </c>
      <c r="R29" s="3"/>
    </row>
    <row r="30" spans="1:18" ht="33" customHeight="1" x14ac:dyDescent="0.25">
      <c r="A30" s="71"/>
      <c r="C30" s="20" t="s">
        <v>162</v>
      </c>
      <c r="D30" s="19" t="s">
        <v>89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SUM(F30:O30)</f>
        <v>0</v>
      </c>
      <c r="Q30" s="18">
        <f>P30+E30</f>
        <v>0</v>
      </c>
      <c r="R30" s="3"/>
    </row>
    <row r="31" spans="1:18" ht="33" customHeight="1" x14ac:dyDescent="0.25">
      <c r="A31" s="71"/>
      <c r="C31" s="20" t="s">
        <v>163</v>
      </c>
      <c r="D31" s="19" t="s">
        <v>88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>SUM(F31:O31)</f>
        <v>0</v>
      </c>
      <c r="Q31" s="18">
        <f>P31+E31</f>
        <v>0</v>
      </c>
      <c r="R31" s="3"/>
    </row>
    <row r="32" spans="1:18" ht="33" customHeight="1" x14ac:dyDescent="0.25">
      <c r="A32" s="71"/>
      <c r="C32" s="20" t="s">
        <v>164</v>
      </c>
      <c r="D32" s="19" t="s">
        <v>87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553.55399999999997</v>
      </c>
      <c r="P32" s="18">
        <f>SUM(F32:O32)</f>
        <v>553.55399999999997</v>
      </c>
      <c r="Q32" s="18">
        <f>P32+E32</f>
        <v>553.55399999999997</v>
      </c>
      <c r="R32" s="3"/>
    </row>
    <row r="33" spans="1:18" ht="33" customHeight="1" x14ac:dyDescent="0.25">
      <c r="A33" s="71"/>
      <c r="C33" s="20" t="s">
        <v>165</v>
      </c>
      <c r="D33" s="19" t="s">
        <v>86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>SUM(F33:O33)</f>
        <v>0</v>
      </c>
      <c r="Q33" s="18">
        <f>P33+E33</f>
        <v>0</v>
      </c>
      <c r="R33" s="3"/>
    </row>
    <row r="34" spans="1:18" ht="33" customHeight="1" x14ac:dyDescent="0.25">
      <c r="A34" s="71"/>
      <c r="C34" s="17" t="s">
        <v>166</v>
      </c>
      <c r="D34" s="16" t="s">
        <v>85</v>
      </c>
      <c r="E34" s="15">
        <f t="shared" ref="E34" si="10">E29+E30+E31+E32+E33</f>
        <v>0</v>
      </c>
      <c r="F34" s="15">
        <f t="shared" ref="F34:Q34" si="11">F29+F30+F31+F32+F33</f>
        <v>0</v>
      </c>
      <c r="G34" s="15">
        <f t="shared" si="11"/>
        <v>2332.6999999999998</v>
      </c>
      <c r="H34" s="15">
        <f t="shared" si="11"/>
        <v>855.1</v>
      </c>
      <c r="I34" s="15">
        <f t="shared" si="11"/>
        <v>1158.5920000000001</v>
      </c>
      <c r="J34" s="15">
        <f t="shared" si="11"/>
        <v>215.31800000000001</v>
      </c>
      <c r="K34" s="15">
        <f t="shared" si="11"/>
        <v>0</v>
      </c>
      <c r="L34" s="15">
        <f t="shared" si="11"/>
        <v>2732.8449999999998</v>
      </c>
      <c r="M34" s="15">
        <f t="shared" si="11"/>
        <v>0</v>
      </c>
      <c r="N34" s="15">
        <f t="shared" si="11"/>
        <v>4147.0249999999996</v>
      </c>
      <c r="O34" s="15">
        <f t="shared" si="11"/>
        <v>687.16399999999999</v>
      </c>
      <c r="P34" s="15">
        <f t="shared" si="11"/>
        <v>12128.744000000001</v>
      </c>
      <c r="Q34" s="15">
        <f t="shared" si="11"/>
        <v>12128.744000000001</v>
      </c>
      <c r="R34" s="3"/>
    </row>
    <row r="35" spans="1:18" ht="33" customHeight="1" x14ac:dyDescent="0.25">
      <c r="A35" s="71"/>
      <c r="C35" s="41" t="s">
        <v>167</v>
      </c>
      <c r="D35" s="40" t="s">
        <v>84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f>SUM(F35:O35)</f>
        <v>0</v>
      </c>
      <c r="Q35" s="39">
        <f>P35+E35</f>
        <v>0</v>
      </c>
      <c r="R35" s="3"/>
    </row>
    <row r="36" spans="1:18" ht="33" customHeight="1" x14ac:dyDescent="0.25">
      <c r="A36" s="71"/>
      <c r="C36" s="20" t="s">
        <v>168</v>
      </c>
      <c r="D36" s="19" t="s">
        <v>83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>SUM(F36:O36)</f>
        <v>0</v>
      </c>
      <c r="Q36" s="18">
        <f>P36+E36</f>
        <v>0</v>
      </c>
      <c r="R36" s="3"/>
    </row>
    <row r="37" spans="1:18" ht="33" customHeight="1" x14ac:dyDescent="0.25">
      <c r="A37" s="71"/>
      <c r="C37" s="17" t="s">
        <v>169</v>
      </c>
      <c r="D37" s="16" t="s">
        <v>82</v>
      </c>
      <c r="E37" s="15">
        <f>E35+E36</f>
        <v>0</v>
      </c>
      <c r="F37" s="15">
        <f>F35+F36</f>
        <v>0</v>
      </c>
      <c r="G37" s="15">
        <v>0</v>
      </c>
      <c r="H37" s="15">
        <f t="shared" ref="H37:Q37" si="12">H35+H36</f>
        <v>0</v>
      </c>
      <c r="I37" s="15">
        <f t="shared" si="12"/>
        <v>0</v>
      </c>
      <c r="J37" s="15">
        <f t="shared" si="12"/>
        <v>0</v>
      </c>
      <c r="K37" s="15">
        <f t="shared" si="12"/>
        <v>0</v>
      </c>
      <c r="L37" s="15">
        <f t="shared" si="12"/>
        <v>0</v>
      </c>
      <c r="M37" s="15">
        <f t="shared" si="12"/>
        <v>0</v>
      </c>
      <c r="N37" s="15">
        <f t="shared" si="12"/>
        <v>0</v>
      </c>
      <c r="O37" s="15">
        <f t="shared" si="12"/>
        <v>0</v>
      </c>
      <c r="P37" s="15">
        <f t="shared" si="12"/>
        <v>0</v>
      </c>
      <c r="Q37" s="15">
        <f t="shared" si="12"/>
        <v>0</v>
      </c>
      <c r="R37" s="3"/>
    </row>
    <row r="38" spans="1:18" ht="33" customHeight="1" x14ac:dyDescent="0.25">
      <c r="A38" s="71"/>
      <c r="C38" s="26" t="s">
        <v>170</v>
      </c>
      <c r="D38" s="25" t="s">
        <v>81</v>
      </c>
      <c r="E38" s="24">
        <f t="shared" ref="E38" si="13">E34+E37</f>
        <v>0</v>
      </c>
      <c r="F38" s="24">
        <f t="shared" ref="F38:Q38" si="14">F34+F37</f>
        <v>0</v>
      </c>
      <c r="G38" s="24">
        <f t="shared" si="14"/>
        <v>2332.6999999999998</v>
      </c>
      <c r="H38" s="24">
        <f t="shared" si="14"/>
        <v>855.1</v>
      </c>
      <c r="I38" s="24">
        <f t="shared" si="14"/>
        <v>1158.5920000000001</v>
      </c>
      <c r="J38" s="24">
        <f t="shared" si="14"/>
        <v>215.31800000000001</v>
      </c>
      <c r="K38" s="24">
        <f t="shared" si="14"/>
        <v>0</v>
      </c>
      <c r="L38" s="24">
        <f t="shared" si="14"/>
        <v>2732.8449999999998</v>
      </c>
      <c r="M38" s="24">
        <f t="shared" si="14"/>
        <v>0</v>
      </c>
      <c r="N38" s="24">
        <f t="shared" si="14"/>
        <v>4147.0249999999996</v>
      </c>
      <c r="O38" s="24">
        <f t="shared" si="14"/>
        <v>687.16399999999999</v>
      </c>
      <c r="P38" s="24">
        <f t="shared" si="14"/>
        <v>12128.744000000001</v>
      </c>
      <c r="Q38" s="24">
        <f t="shared" si="14"/>
        <v>12128.744000000001</v>
      </c>
      <c r="R38" s="3"/>
    </row>
    <row r="39" spans="1:18" ht="33" customHeight="1" x14ac:dyDescent="0.25">
      <c r="A39" s="71"/>
      <c r="C39" s="41" t="s">
        <v>171</v>
      </c>
      <c r="D39" s="40" t="s">
        <v>80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f>SUM(F39:O39)</f>
        <v>0</v>
      </c>
      <c r="Q39" s="39">
        <f>P39+E39</f>
        <v>0</v>
      </c>
      <c r="R39" s="3"/>
    </row>
    <row r="40" spans="1:18" ht="33" customHeight="1" x14ac:dyDescent="0.25">
      <c r="A40" s="71"/>
      <c r="C40" s="20" t="s">
        <v>172</v>
      </c>
      <c r="D40" s="19" t="s">
        <v>79</v>
      </c>
      <c r="E40" s="18">
        <v>0</v>
      </c>
      <c r="F40" s="18">
        <v>0</v>
      </c>
      <c r="G40" s="18">
        <v>299.45499999999998</v>
      </c>
      <c r="H40" s="18">
        <v>116.995</v>
      </c>
      <c r="I40" s="18">
        <v>400</v>
      </c>
      <c r="J40" s="18">
        <v>129.905</v>
      </c>
      <c r="K40" s="18">
        <v>633.505</v>
      </c>
      <c r="L40" s="18">
        <v>89.56</v>
      </c>
      <c r="M40" s="18">
        <v>117.535</v>
      </c>
      <c r="N40" s="18">
        <v>111.285</v>
      </c>
      <c r="O40" s="18">
        <v>402.60500000000002</v>
      </c>
      <c r="P40" s="18">
        <f>SUM(F40:O40)</f>
        <v>2300.8450000000003</v>
      </c>
      <c r="Q40" s="18">
        <f>P40+E40</f>
        <v>2300.8450000000003</v>
      </c>
      <c r="R40" s="3"/>
    </row>
    <row r="41" spans="1:18" ht="33" customHeight="1" x14ac:dyDescent="0.25">
      <c r="A41" s="71"/>
      <c r="C41" s="20" t="s">
        <v>173</v>
      </c>
      <c r="D41" s="19" t="s">
        <v>78</v>
      </c>
      <c r="E41" s="18">
        <v>877222.40899999999</v>
      </c>
      <c r="F41" s="18">
        <v>214.77199999999999</v>
      </c>
      <c r="G41" s="18">
        <v>300.00299999999999</v>
      </c>
      <c r="H41" s="18">
        <v>225.95400000000001</v>
      </c>
      <c r="I41" s="18">
        <v>36406.025000000001</v>
      </c>
      <c r="J41" s="18">
        <v>1943.72</v>
      </c>
      <c r="K41" s="18">
        <v>1000.008</v>
      </c>
      <c r="L41" s="18">
        <v>100.001</v>
      </c>
      <c r="M41" s="18">
        <v>17235.378000000001</v>
      </c>
      <c r="N41" s="18">
        <v>100.001</v>
      </c>
      <c r="O41" s="18">
        <v>1000.008</v>
      </c>
      <c r="P41" s="18">
        <f>SUM(F41:O41)</f>
        <v>58525.87</v>
      </c>
      <c r="Q41" s="18">
        <f>P41+E41</f>
        <v>935748.27899999998</v>
      </c>
      <c r="R41" s="3"/>
    </row>
    <row r="42" spans="1:18" ht="33" customHeight="1" x14ac:dyDescent="0.25">
      <c r="A42" s="71"/>
      <c r="C42" s="32" t="s">
        <v>174</v>
      </c>
      <c r="D42" s="31" t="s">
        <v>77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f>SUM(F42:O42)</f>
        <v>0</v>
      </c>
      <c r="Q42" s="30">
        <f>P42+E42</f>
        <v>0</v>
      </c>
      <c r="R42" s="3"/>
    </row>
    <row r="43" spans="1:18" ht="33" hidden="1" customHeight="1" outlineLevel="1" x14ac:dyDescent="0.25">
      <c r="C43" s="20"/>
      <c r="D43" s="19" t="s">
        <v>76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f>SUM(F43:O43)</f>
        <v>0</v>
      </c>
      <c r="Q43" s="18">
        <f>P43+E43</f>
        <v>0</v>
      </c>
      <c r="R43" s="3"/>
    </row>
    <row r="44" spans="1:18" ht="33" customHeight="1" collapsed="1" x14ac:dyDescent="0.25">
      <c r="A44" s="71"/>
      <c r="C44" s="17" t="s">
        <v>175</v>
      </c>
      <c r="D44" s="16" t="s">
        <v>75</v>
      </c>
      <c r="E44" s="15">
        <f t="shared" ref="E44" si="15">E39+E40+E41+E42+E43</f>
        <v>877222.40899999999</v>
      </c>
      <c r="F44" s="15">
        <f t="shared" ref="F44:Q44" si="16">F39+F40+F41+F42+F43</f>
        <v>214.77199999999999</v>
      </c>
      <c r="G44" s="15">
        <f t="shared" si="16"/>
        <v>599.45799999999997</v>
      </c>
      <c r="H44" s="15">
        <f t="shared" si="16"/>
        <v>342.94900000000001</v>
      </c>
      <c r="I44" s="15">
        <f t="shared" si="16"/>
        <v>36806.025000000001</v>
      </c>
      <c r="J44" s="15">
        <f t="shared" si="16"/>
        <v>2073.625</v>
      </c>
      <c r="K44" s="15">
        <f t="shared" si="16"/>
        <v>1633.5129999999999</v>
      </c>
      <c r="L44" s="15">
        <f t="shared" si="16"/>
        <v>189.56100000000001</v>
      </c>
      <c r="M44" s="15">
        <f t="shared" si="16"/>
        <v>17352.913</v>
      </c>
      <c r="N44" s="15">
        <f t="shared" si="16"/>
        <v>211.286</v>
      </c>
      <c r="O44" s="15">
        <f t="shared" si="16"/>
        <v>1402.6130000000001</v>
      </c>
      <c r="P44" s="15">
        <f t="shared" si="16"/>
        <v>60826.715000000004</v>
      </c>
      <c r="Q44" s="15">
        <f t="shared" si="16"/>
        <v>938049.12399999995</v>
      </c>
      <c r="R44" s="3"/>
    </row>
    <row r="45" spans="1:18" ht="42" customHeight="1" x14ac:dyDescent="0.25">
      <c r="A45" s="71"/>
      <c r="C45" s="41" t="s">
        <v>176</v>
      </c>
      <c r="D45" s="40" t="s">
        <v>74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75">
        <v>0</v>
      </c>
      <c r="N45" s="39">
        <v>0</v>
      </c>
      <c r="O45" s="39">
        <v>0</v>
      </c>
      <c r="P45" s="39">
        <f t="shared" ref="P45:P52" si="17">SUM(F45:O45)</f>
        <v>0</v>
      </c>
      <c r="Q45" s="39">
        <f t="shared" ref="Q45:Q52" si="18">P45+E45</f>
        <v>0</v>
      </c>
      <c r="R45" s="3"/>
    </row>
    <row r="46" spans="1:18" ht="42" customHeight="1" x14ac:dyDescent="0.25">
      <c r="A46" s="71"/>
      <c r="C46" s="20" t="s">
        <v>177</v>
      </c>
      <c r="D46" s="19" t="s">
        <v>73</v>
      </c>
      <c r="E46" s="18">
        <v>62222.292999999998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 t="shared" si="17"/>
        <v>0</v>
      </c>
      <c r="Q46" s="18">
        <f t="shared" si="18"/>
        <v>62222.292999999998</v>
      </c>
      <c r="R46" s="3"/>
    </row>
    <row r="47" spans="1:18" ht="30.75" customHeight="1" x14ac:dyDescent="0.25">
      <c r="A47" s="71"/>
      <c r="C47" s="20" t="s">
        <v>178</v>
      </c>
      <c r="D47" s="19" t="s">
        <v>72</v>
      </c>
      <c r="E47" s="18">
        <v>2910555.9989999998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 t="shared" si="17"/>
        <v>0</v>
      </c>
      <c r="Q47" s="18">
        <f t="shared" si="18"/>
        <v>2910555.9989999998</v>
      </c>
      <c r="R47" s="3"/>
    </row>
    <row r="48" spans="1:18" ht="30.75" customHeight="1" x14ac:dyDescent="0.25">
      <c r="A48" s="71"/>
      <c r="C48" s="20" t="s">
        <v>179</v>
      </c>
      <c r="D48" s="19" t="s">
        <v>71</v>
      </c>
      <c r="E48" s="18">
        <v>197789.99299999999</v>
      </c>
      <c r="F48" s="18">
        <v>12.7</v>
      </c>
      <c r="G48" s="18">
        <v>193.851</v>
      </c>
      <c r="H48" s="18">
        <v>15.75</v>
      </c>
      <c r="I48" s="18">
        <v>7737.2650000000003</v>
      </c>
      <c r="J48" s="18">
        <v>1526.3720000000001</v>
      </c>
      <c r="K48" s="18">
        <v>2528</v>
      </c>
      <c r="L48" s="18">
        <v>807.06</v>
      </c>
      <c r="M48" s="18">
        <v>645.62800000000004</v>
      </c>
      <c r="N48" s="18">
        <v>503.214</v>
      </c>
      <c r="O48" s="18">
        <v>6382.5940000000001</v>
      </c>
      <c r="P48" s="18">
        <f t="shared" si="17"/>
        <v>20352.434000000001</v>
      </c>
      <c r="Q48" s="18">
        <f t="shared" si="18"/>
        <v>218142.427</v>
      </c>
      <c r="R48" s="3"/>
    </row>
    <row r="49" spans="1:18" ht="30.75" customHeight="1" x14ac:dyDescent="0.25">
      <c r="A49" s="71"/>
      <c r="C49" s="20" t="s">
        <v>180</v>
      </c>
      <c r="D49" s="19" t="s">
        <v>70</v>
      </c>
      <c r="E49" s="18">
        <v>33232.353000000003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 t="shared" si="17"/>
        <v>0</v>
      </c>
      <c r="Q49" s="18">
        <f t="shared" si="18"/>
        <v>33232.353000000003</v>
      </c>
      <c r="R49" s="3"/>
    </row>
    <row r="50" spans="1:18" ht="42" customHeight="1" x14ac:dyDescent="0.25">
      <c r="A50" s="71"/>
      <c r="C50" s="20" t="s">
        <v>181</v>
      </c>
      <c r="D50" s="19" t="s">
        <v>69</v>
      </c>
      <c r="E50" s="18">
        <v>239306.38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 t="shared" si="17"/>
        <v>0</v>
      </c>
      <c r="Q50" s="18">
        <f t="shared" si="18"/>
        <v>239306.38</v>
      </c>
      <c r="R50" s="3"/>
    </row>
    <row r="51" spans="1:18" ht="42" customHeight="1" x14ac:dyDescent="0.25">
      <c r="A51" s="71"/>
      <c r="C51" s="20" t="s">
        <v>182</v>
      </c>
      <c r="D51" s="19" t="s">
        <v>68</v>
      </c>
      <c r="E51" s="18">
        <v>55879.96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f t="shared" si="17"/>
        <v>0</v>
      </c>
      <c r="Q51" s="18">
        <f t="shared" si="18"/>
        <v>55879.96</v>
      </c>
      <c r="R51" s="3"/>
    </row>
    <row r="52" spans="1:18" ht="31.5" customHeight="1" x14ac:dyDescent="0.25">
      <c r="A52" s="71"/>
      <c r="C52" s="20" t="s">
        <v>183</v>
      </c>
      <c r="D52" s="19" t="s">
        <v>67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 t="shared" si="17"/>
        <v>0</v>
      </c>
      <c r="Q52" s="18">
        <f t="shared" si="18"/>
        <v>0</v>
      </c>
      <c r="R52" s="3"/>
    </row>
    <row r="53" spans="1:18" ht="33" customHeight="1" x14ac:dyDescent="0.25">
      <c r="A53" s="71"/>
      <c r="C53" s="17" t="s">
        <v>184</v>
      </c>
      <c r="D53" s="16" t="s">
        <v>66</v>
      </c>
      <c r="E53" s="15">
        <f t="shared" ref="E53" si="19">E45+E46+E47+E48+E49+E50+E51+E52</f>
        <v>3498986.9779999997</v>
      </c>
      <c r="F53" s="15">
        <f t="shared" ref="F53:Q53" si="20">F45+F46+F47+F48+F49+F50+F51+F52</f>
        <v>12.7</v>
      </c>
      <c r="G53" s="15">
        <f t="shared" si="20"/>
        <v>193.851</v>
      </c>
      <c r="H53" s="15">
        <f t="shared" si="20"/>
        <v>15.75</v>
      </c>
      <c r="I53" s="15">
        <f t="shared" si="20"/>
        <v>7737.2650000000003</v>
      </c>
      <c r="J53" s="15">
        <f t="shared" si="20"/>
        <v>1526.3720000000001</v>
      </c>
      <c r="K53" s="15">
        <f t="shared" si="20"/>
        <v>2528</v>
      </c>
      <c r="L53" s="15">
        <f t="shared" si="20"/>
        <v>807.06</v>
      </c>
      <c r="M53" s="15">
        <f t="shared" si="20"/>
        <v>645.62800000000004</v>
      </c>
      <c r="N53" s="15">
        <f t="shared" si="20"/>
        <v>503.214</v>
      </c>
      <c r="O53" s="15">
        <f t="shared" si="20"/>
        <v>6382.5940000000001</v>
      </c>
      <c r="P53" s="15">
        <f t="shared" si="20"/>
        <v>20352.434000000001</v>
      </c>
      <c r="Q53" s="15">
        <f t="shared" si="20"/>
        <v>3519339.412</v>
      </c>
      <c r="R53" s="3"/>
    </row>
    <row r="54" spans="1:18" ht="57" x14ac:dyDescent="0.25">
      <c r="A54" s="71"/>
      <c r="C54" s="41" t="s">
        <v>185</v>
      </c>
      <c r="D54" s="40" t="s">
        <v>65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f t="shared" ref="P54:P61" si="21">SUM(F54:O54)</f>
        <v>0</v>
      </c>
      <c r="Q54" s="39">
        <f t="shared" ref="Q54:Q61" si="22">P54+E54</f>
        <v>0</v>
      </c>
      <c r="R54" s="3"/>
    </row>
    <row r="55" spans="1:18" ht="57" x14ac:dyDescent="0.25">
      <c r="A55" s="71"/>
      <c r="C55" s="20" t="s">
        <v>186</v>
      </c>
      <c r="D55" s="19" t="s">
        <v>64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 t="shared" si="21"/>
        <v>0</v>
      </c>
      <c r="Q55" s="18">
        <f t="shared" si="22"/>
        <v>0</v>
      </c>
      <c r="R55" s="3"/>
    </row>
    <row r="56" spans="1:18" ht="39.75" customHeight="1" x14ac:dyDescent="0.25">
      <c r="A56" s="71"/>
      <c r="C56" s="20" t="s">
        <v>187</v>
      </c>
      <c r="D56" s="19" t="s">
        <v>63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f t="shared" si="21"/>
        <v>0</v>
      </c>
      <c r="Q56" s="18">
        <f t="shared" si="22"/>
        <v>0</v>
      </c>
      <c r="R56" s="3"/>
    </row>
    <row r="57" spans="1:18" ht="33" customHeight="1" x14ac:dyDescent="0.25">
      <c r="A57" s="71"/>
      <c r="C57" s="20" t="s">
        <v>188</v>
      </c>
      <c r="D57" s="19" t="s">
        <v>62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 t="shared" si="21"/>
        <v>0</v>
      </c>
      <c r="Q57" s="18">
        <f t="shared" si="22"/>
        <v>0</v>
      </c>
      <c r="R57" s="3"/>
    </row>
    <row r="58" spans="1:18" ht="42.75" x14ac:dyDescent="0.25">
      <c r="A58" s="71"/>
      <c r="C58" s="20" t="s">
        <v>189</v>
      </c>
      <c r="D58" s="19" t="s">
        <v>61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 t="shared" si="21"/>
        <v>0</v>
      </c>
      <c r="Q58" s="18">
        <f t="shared" si="22"/>
        <v>0</v>
      </c>
      <c r="R58" s="3"/>
    </row>
    <row r="59" spans="1:18" ht="42" customHeight="1" x14ac:dyDescent="0.25">
      <c r="A59" s="71"/>
      <c r="C59" s="20" t="s">
        <v>190</v>
      </c>
      <c r="D59" s="19" t="s">
        <v>60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 t="shared" si="21"/>
        <v>0</v>
      </c>
      <c r="Q59" s="18">
        <f t="shared" si="22"/>
        <v>0</v>
      </c>
      <c r="R59" s="3"/>
    </row>
    <row r="60" spans="1:18" ht="42.75" x14ac:dyDescent="0.25">
      <c r="A60" s="71"/>
      <c r="C60" s="20" t="s">
        <v>191</v>
      </c>
      <c r="D60" s="19" t="s">
        <v>59</v>
      </c>
      <c r="E60" s="18">
        <v>3300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f t="shared" si="21"/>
        <v>0</v>
      </c>
      <c r="Q60" s="18">
        <f t="shared" si="22"/>
        <v>3300</v>
      </c>
      <c r="R60" s="3"/>
    </row>
    <row r="61" spans="1:18" ht="42.75" x14ac:dyDescent="0.25">
      <c r="A61" s="71"/>
      <c r="C61" s="20" t="s">
        <v>192</v>
      </c>
      <c r="D61" s="19" t="s">
        <v>58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f t="shared" si="21"/>
        <v>0</v>
      </c>
      <c r="Q61" s="18">
        <f t="shared" si="22"/>
        <v>0</v>
      </c>
      <c r="R61" s="3"/>
    </row>
    <row r="62" spans="1:18" ht="33" customHeight="1" x14ac:dyDescent="0.25">
      <c r="A62" s="71"/>
      <c r="C62" s="17" t="s">
        <v>193</v>
      </c>
      <c r="D62" s="16" t="s">
        <v>57</v>
      </c>
      <c r="E62" s="15">
        <f t="shared" ref="E62" si="23">E54+E55+E56+E57+E58+E59+E60+E61</f>
        <v>3300</v>
      </c>
      <c r="F62" s="15">
        <f t="shared" ref="F62:Q62" si="24">F54+F55+F56+F57+F58+F59+F60+F61</f>
        <v>0</v>
      </c>
      <c r="G62" s="15">
        <f t="shared" si="24"/>
        <v>0</v>
      </c>
      <c r="H62" s="15">
        <f t="shared" si="24"/>
        <v>0</v>
      </c>
      <c r="I62" s="15">
        <f t="shared" si="24"/>
        <v>0</v>
      </c>
      <c r="J62" s="15">
        <f t="shared" si="24"/>
        <v>0</v>
      </c>
      <c r="K62" s="15">
        <f t="shared" si="24"/>
        <v>0</v>
      </c>
      <c r="L62" s="15">
        <f t="shared" si="24"/>
        <v>0</v>
      </c>
      <c r="M62" s="15">
        <f t="shared" si="24"/>
        <v>0</v>
      </c>
      <c r="N62" s="15">
        <f t="shared" si="24"/>
        <v>0</v>
      </c>
      <c r="O62" s="15">
        <f t="shared" si="24"/>
        <v>0</v>
      </c>
      <c r="P62" s="15">
        <f t="shared" si="24"/>
        <v>0</v>
      </c>
      <c r="Q62" s="15">
        <f t="shared" si="24"/>
        <v>3300</v>
      </c>
      <c r="R62" s="3"/>
    </row>
    <row r="63" spans="1:18" ht="33" customHeight="1" x14ac:dyDescent="0.25">
      <c r="A63" s="71"/>
      <c r="C63" s="41" t="s">
        <v>194</v>
      </c>
      <c r="D63" s="40" t="s">
        <v>56</v>
      </c>
      <c r="E63" s="39">
        <v>47362.896000000001</v>
      </c>
      <c r="F63" s="39">
        <v>4618.8509999999997</v>
      </c>
      <c r="G63" s="39">
        <v>0</v>
      </c>
      <c r="H63" s="39">
        <v>0</v>
      </c>
      <c r="I63" s="39">
        <v>3260.11</v>
      </c>
      <c r="J63" s="39">
        <v>325.58999999999997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f t="shared" ref="P63:P69" si="25">SUM(F63:O63)</f>
        <v>8204.5509999999995</v>
      </c>
      <c r="Q63" s="39">
        <f t="shared" ref="Q63:Q69" si="26">P63+E63</f>
        <v>55567.447</v>
      </c>
      <c r="R63" s="3"/>
    </row>
    <row r="64" spans="1:18" ht="33" customHeight="1" x14ac:dyDescent="0.25">
      <c r="A64" s="71"/>
      <c r="C64" s="20" t="s">
        <v>195</v>
      </c>
      <c r="D64" s="19" t="s">
        <v>55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f t="shared" si="25"/>
        <v>0</v>
      </c>
      <c r="Q64" s="18">
        <f t="shared" si="26"/>
        <v>0</v>
      </c>
      <c r="R64" s="3"/>
    </row>
    <row r="65" spans="1:18" ht="33" customHeight="1" x14ac:dyDescent="0.25">
      <c r="A65" s="71"/>
      <c r="C65" s="32" t="s">
        <v>196</v>
      </c>
      <c r="D65" s="31" t="s">
        <v>54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f t="shared" si="25"/>
        <v>0</v>
      </c>
      <c r="Q65" s="30">
        <f t="shared" si="26"/>
        <v>0</v>
      </c>
      <c r="R65" s="3"/>
    </row>
    <row r="66" spans="1:18" ht="33" customHeight="1" x14ac:dyDescent="0.25">
      <c r="A66" s="71"/>
      <c r="C66" s="23" t="s">
        <v>197</v>
      </c>
      <c r="D66" s="22" t="s">
        <v>53</v>
      </c>
      <c r="E66" s="21">
        <v>2530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20</v>
      </c>
      <c r="N66" s="21">
        <v>0</v>
      </c>
      <c r="O66" s="21">
        <v>0</v>
      </c>
      <c r="P66" s="21">
        <f t="shared" si="25"/>
        <v>20</v>
      </c>
      <c r="Q66" s="21">
        <f t="shared" si="26"/>
        <v>2550</v>
      </c>
      <c r="R66" s="3"/>
    </row>
    <row r="67" spans="1:18" ht="42" customHeight="1" x14ac:dyDescent="0.25">
      <c r="A67" s="71"/>
      <c r="C67" s="20" t="s">
        <v>198</v>
      </c>
      <c r="D67" s="19" t="s">
        <v>52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f t="shared" si="25"/>
        <v>0</v>
      </c>
      <c r="Q67" s="18">
        <f t="shared" si="26"/>
        <v>0</v>
      </c>
      <c r="R67" s="3"/>
    </row>
    <row r="68" spans="1:18" ht="42" customHeight="1" x14ac:dyDescent="0.25">
      <c r="A68" s="71"/>
      <c r="C68" s="20" t="s">
        <v>199</v>
      </c>
      <c r="D68" s="19" t="s">
        <v>51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f t="shared" si="25"/>
        <v>0</v>
      </c>
      <c r="Q68" s="18">
        <f t="shared" si="26"/>
        <v>0</v>
      </c>
      <c r="R68" s="3"/>
    </row>
    <row r="69" spans="1:18" ht="42" customHeight="1" x14ac:dyDescent="0.25">
      <c r="A69" s="71"/>
      <c r="C69" s="23" t="s">
        <v>200</v>
      </c>
      <c r="D69" s="22" t="s">
        <v>50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f t="shared" si="25"/>
        <v>0</v>
      </c>
      <c r="Q69" s="21">
        <f t="shared" si="26"/>
        <v>0</v>
      </c>
      <c r="R69" s="3"/>
    </row>
    <row r="70" spans="1:18" ht="33" customHeight="1" x14ac:dyDescent="0.25">
      <c r="A70" s="71"/>
      <c r="C70" s="17" t="s">
        <v>201</v>
      </c>
      <c r="D70" s="16" t="s">
        <v>49</v>
      </c>
      <c r="E70" s="15">
        <f t="shared" ref="E70" si="27">E63+E64+E65+E66+E67+E68+E69</f>
        <v>49892.896000000001</v>
      </c>
      <c r="F70" s="15">
        <f t="shared" ref="F70:Q70" si="28">F63+F64+F65+F66+F67+F68+F69</f>
        <v>4618.8509999999997</v>
      </c>
      <c r="G70" s="15">
        <f t="shared" si="28"/>
        <v>0</v>
      </c>
      <c r="H70" s="15">
        <f t="shared" si="28"/>
        <v>0</v>
      </c>
      <c r="I70" s="15">
        <f t="shared" si="28"/>
        <v>3260.11</v>
      </c>
      <c r="J70" s="15">
        <f t="shared" si="28"/>
        <v>325.58999999999997</v>
      </c>
      <c r="K70" s="15">
        <f t="shared" si="28"/>
        <v>0</v>
      </c>
      <c r="L70" s="15">
        <f t="shared" si="28"/>
        <v>0</v>
      </c>
      <c r="M70" s="15">
        <f t="shared" si="28"/>
        <v>20</v>
      </c>
      <c r="N70" s="15">
        <f t="shared" si="28"/>
        <v>0</v>
      </c>
      <c r="O70" s="15">
        <f t="shared" si="28"/>
        <v>0</v>
      </c>
      <c r="P70" s="15">
        <f t="shared" si="28"/>
        <v>8224.5509999999995</v>
      </c>
      <c r="Q70" s="15">
        <f t="shared" si="28"/>
        <v>58117.447</v>
      </c>
      <c r="R70" s="3"/>
    </row>
    <row r="71" spans="1:18" ht="33" customHeight="1" x14ac:dyDescent="0.25">
      <c r="A71" s="71"/>
      <c r="C71" s="17" t="s">
        <v>202</v>
      </c>
      <c r="D71" s="16" t="s">
        <v>48</v>
      </c>
      <c r="E71" s="15">
        <f t="shared" ref="E71" si="29">E53+E62+E70</f>
        <v>3552179.8739999998</v>
      </c>
      <c r="F71" s="15">
        <f t="shared" ref="F71:Q71" si="30">F53+F62+F70</f>
        <v>4631.5509999999995</v>
      </c>
      <c r="G71" s="76">
        <f t="shared" si="30"/>
        <v>193.851</v>
      </c>
      <c r="H71" s="15">
        <f t="shared" si="30"/>
        <v>15.75</v>
      </c>
      <c r="I71" s="15">
        <f t="shared" si="30"/>
        <v>10997.375</v>
      </c>
      <c r="J71" s="15">
        <f t="shared" si="30"/>
        <v>1851.962</v>
      </c>
      <c r="K71" s="15">
        <f t="shared" si="30"/>
        <v>2528</v>
      </c>
      <c r="L71" s="15">
        <f t="shared" si="30"/>
        <v>807.06</v>
      </c>
      <c r="M71" s="15">
        <f t="shared" si="30"/>
        <v>665.62800000000004</v>
      </c>
      <c r="N71" s="15">
        <f t="shared" si="30"/>
        <v>503.214</v>
      </c>
      <c r="O71" s="15">
        <f t="shared" si="30"/>
        <v>6382.5940000000001</v>
      </c>
      <c r="P71" s="15">
        <f t="shared" si="30"/>
        <v>28576.985000000001</v>
      </c>
      <c r="Q71" s="15">
        <f t="shared" si="30"/>
        <v>3580756.8590000002</v>
      </c>
      <c r="R71" s="3"/>
    </row>
    <row r="72" spans="1:18" ht="33" customHeight="1" x14ac:dyDescent="0.25">
      <c r="A72" s="71"/>
      <c r="C72" s="17" t="s">
        <v>203</v>
      </c>
      <c r="D72" s="16" t="s">
        <v>47</v>
      </c>
      <c r="E72" s="15">
        <v>-108677.25199999999</v>
      </c>
      <c r="F72" s="15">
        <v>-12.534000000000001</v>
      </c>
      <c r="G72" s="15">
        <v>588</v>
      </c>
      <c r="H72" s="15">
        <v>0</v>
      </c>
      <c r="I72" s="15">
        <v>30897.27</v>
      </c>
      <c r="J72" s="15">
        <v>0</v>
      </c>
      <c r="K72" s="15">
        <v>8405.7839999999997</v>
      </c>
      <c r="L72" s="15">
        <v>0</v>
      </c>
      <c r="M72" s="15">
        <v>0</v>
      </c>
      <c r="N72" s="15">
        <v>410</v>
      </c>
      <c r="O72" s="15">
        <v>-1931.8330000000001</v>
      </c>
      <c r="P72" s="15">
        <f>SUM(F72:O72)</f>
        <v>38356.687000000005</v>
      </c>
      <c r="Q72" s="15">
        <f>P72+E72</f>
        <v>-70320.564999999988</v>
      </c>
      <c r="R72" s="3"/>
    </row>
    <row r="73" spans="1:18" ht="33" customHeight="1" x14ac:dyDescent="0.25">
      <c r="A73" s="71"/>
      <c r="C73" s="41" t="s">
        <v>204</v>
      </c>
      <c r="D73" s="40" t="s">
        <v>46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559.96100000000001</v>
      </c>
      <c r="P73" s="39">
        <f>SUM(F73:O73)</f>
        <v>559.96100000000001</v>
      </c>
      <c r="Q73" s="39">
        <f>P73+E73</f>
        <v>559.96100000000001</v>
      </c>
      <c r="R73" s="3"/>
    </row>
    <row r="74" spans="1:18" ht="33" customHeight="1" x14ac:dyDescent="0.25">
      <c r="A74" s="71"/>
      <c r="C74" s="20" t="s">
        <v>205</v>
      </c>
      <c r="D74" s="19" t="s">
        <v>45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262.11200000000002</v>
      </c>
      <c r="K74" s="18">
        <v>0</v>
      </c>
      <c r="L74" s="18">
        <v>1223.0429999999999</v>
      </c>
      <c r="M74" s="18">
        <v>869.29200000000003</v>
      </c>
      <c r="N74" s="18">
        <v>70.463999999999999</v>
      </c>
      <c r="O74" s="18">
        <v>371.62599999999998</v>
      </c>
      <c r="P74" s="18">
        <f>SUM(F74:O74)</f>
        <v>2796.5370000000003</v>
      </c>
      <c r="Q74" s="18">
        <f>P74+E74</f>
        <v>2796.5370000000003</v>
      </c>
      <c r="R74" s="3"/>
    </row>
    <row r="75" spans="1:18" ht="33" customHeight="1" x14ac:dyDescent="0.25">
      <c r="A75" s="71"/>
      <c r="C75" s="20" t="s">
        <v>206</v>
      </c>
      <c r="D75" s="19" t="s">
        <v>44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f>SUM(F75:O75)</f>
        <v>0</v>
      </c>
      <c r="Q75" s="18">
        <f>P75+E75</f>
        <v>0</v>
      </c>
      <c r="R75" s="3"/>
    </row>
    <row r="76" spans="1:18" ht="33" customHeight="1" thickBot="1" x14ac:dyDescent="0.3">
      <c r="A76" s="71"/>
      <c r="C76" s="11" t="s">
        <v>207</v>
      </c>
      <c r="D76" s="10" t="s">
        <v>43</v>
      </c>
      <c r="E76" s="9">
        <f t="shared" ref="E76" si="31">E73+E74+E75</f>
        <v>0</v>
      </c>
      <c r="F76" s="9">
        <f t="shared" ref="F76:Q76" si="32">F73+F74+F75</f>
        <v>0</v>
      </c>
      <c r="G76" s="9">
        <f t="shared" si="32"/>
        <v>0</v>
      </c>
      <c r="H76" s="9">
        <f t="shared" si="32"/>
        <v>0</v>
      </c>
      <c r="I76" s="9">
        <f t="shared" si="32"/>
        <v>0</v>
      </c>
      <c r="J76" s="9">
        <f t="shared" si="32"/>
        <v>262.11200000000002</v>
      </c>
      <c r="K76" s="9">
        <f t="shared" si="32"/>
        <v>0</v>
      </c>
      <c r="L76" s="9">
        <f t="shared" si="32"/>
        <v>1223.0429999999999</v>
      </c>
      <c r="M76" s="9">
        <f t="shared" si="32"/>
        <v>869.29200000000003</v>
      </c>
      <c r="N76" s="9">
        <f t="shared" si="32"/>
        <v>70.463999999999999</v>
      </c>
      <c r="O76" s="9">
        <f t="shared" si="32"/>
        <v>931.58699999999999</v>
      </c>
      <c r="P76" s="9">
        <f t="shared" si="32"/>
        <v>3356.4980000000005</v>
      </c>
      <c r="Q76" s="9">
        <f t="shared" si="32"/>
        <v>3356.4980000000005</v>
      </c>
      <c r="R76" s="3"/>
    </row>
    <row r="77" spans="1:18" ht="33" customHeight="1" thickBot="1" x14ac:dyDescent="0.3">
      <c r="A77" s="71"/>
      <c r="C77" s="8" t="s">
        <v>208</v>
      </c>
      <c r="D77" s="7" t="s">
        <v>42</v>
      </c>
      <c r="E77" s="5">
        <f t="shared" ref="E77" si="33">E28+E38+E44+E71+E72+E76</f>
        <v>49820381.429000005</v>
      </c>
      <c r="F77" s="5">
        <f t="shared" ref="F77:Q77" si="34">F28+F38+F44+F71+F72+F76</f>
        <v>45995.59</v>
      </c>
      <c r="G77" s="5">
        <f t="shared" si="34"/>
        <v>669244.34</v>
      </c>
      <c r="H77" s="5">
        <f t="shared" si="34"/>
        <v>1153010.4790000003</v>
      </c>
      <c r="I77" s="5">
        <f t="shared" si="34"/>
        <v>405339.80400000006</v>
      </c>
      <c r="J77" s="5">
        <f t="shared" si="34"/>
        <v>71400.570000000007</v>
      </c>
      <c r="K77" s="5">
        <f t="shared" si="34"/>
        <v>304224.55199999997</v>
      </c>
      <c r="L77" s="5">
        <f t="shared" si="34"/>
        <v>42416.425000000003</v>
      </c>
      <c r="M77" s="5">
        <f t="shared" si="34"/>
        <v>31599.812000000002</v>
      </c>
      <c r="N77" s="5">
        <f t="shared" si="34"/>
        <v>390060.92100000003</v>
      </c>
      <c r="O77" s="5">
        <f>O28+O38+O44+O71+O72+O76</f>
        <v>258789.10300000003</v>
      </c>
      <c r="P77" s="5">
        <f t="shared" si="34"/>
        <v>3372081.5959999994</v>
      </c>
      <c r="Q77" s="6">
        <f t="shared" si="34"/>
        <v>53192463.025000006</v>
      </c>
      <c r="R77" s="3"/>
    </row>
    <row r="78" spans="1:18" ht="33" customHeight="1" x14ac:dyDescent="0.25">
      <c r="C78" s="45" t="s">
        <v>41</v>
      </c>
      <c r="D78" s="44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3"/>
      <c r="R78" s="3"/>
    </row>
    <row r="79" spans="1:18" ht="33" customHeight="1" x14ac:dyDescent="0.25">
      <c r="A79" s="71"/>
      <c r="C79" s="41" t="s">
        <v>209</v>
      </c>
      <c r="D79" s="40" t="s">
        <v>40</v>
      </c>
      <c r="E79" s="39">
        <v>32244138.416000001</v>
      </c>
      <c r="F79" s="39">
        <v>11467.076999999999</v>
      </c>
      <c r="G79" s="39">
        <v>596076.45600000001</v>
      </c>
      <c r="H79" s="39">
        <v>219133.652</v>
      </c>
      <c r="I79" s="39">
        <v>556271.11199999996</v>
      </c>
      <c r="J79" s="39">
        <v>310810.94300000003</v>
      </c>
      <c r="K79" s="39">
        <v>294799.90600000002</v>
      </c>
      <c r="L79" s="39">
        <v>46606.71</v>
      </c>
      <c r="M79" s="39">
        <v>0</v>
      </c>
      <c r="N79" s="39">
        <v>1018.3</v>
      </c>
      <c r="O79" s="39">
        <v>1273723.2250000001</v>
      </c>
      <c r="P79" s="39">
        <f t="shared" ref="P79:P84" si="35">SUM(F79:O79)</f>
        <v>3309907.3810000001</v>
      </c>
      <c r="Q79" s="39">
        <f t="shared" ref="Q79:Q84" si="36">P79+E79</f>
        <v>35554045.796999998</v>
      </c>
      <c r="R79" s="3"/>
    </row>
    <row r="80" spans="1:18" ht="33" customHeight="1" x14ac:dyDescent="0.25">
      <c r="A80" s="71"/>
      <c r="C80" s="20" t="s">
        <v>210</v>
      </c>
      <c r="D80" s="19" t="s">
        <v>39</v>
      </c>
      <c r="E80" s="18">
        <v>-889187.22600000002</v>
      </c>
      <c r="F80" s="18">
        <v>-1351.74</v>
      </c>
      <c r="G80" s="18">
        <v>17523.776000000002</v>
      </c>
      <c r="H80" s="18">
        <v>823604.43599999999</v>
      </c>
      <c r="I80" s="18">
        <v>0</v>
      </c>
      <c r="J80" s="18">
        <v>-181531.073</v>
      </c>
      <c r="K80" s="18">
        <v>-41433.688000000002</v>
      </c>
      <c r="L80" s="18">
        <v>20411.400000000001</v>
      </c>
      <c r="M80" s="18">
        <v>-458.48599999999999</v>
      </c>
      <c r="N80" s="18">
        <v>440469.95199999999</v>
      </c>
      <c r="O80" s="18">
        <v>-1143342.1780000001</v>
      </c>
      <c r="P80" s="18">
        <f t="shared" si="35"/>
        <v>-66107.601000000024</v>
      </c>
      <c r="Q80" s="18">
        <f t="shared" si="36"/>
        <v>-955294.82700000005</v>
      </c>
      <c r="R80" s="3"/>
    </row>
    <row r="81" spans="1:18" ht="33" customHeight="1" x14ac:dyDescent="0.25">
      <c r="A81" s="71"/>
      <c r="C81" s="20" t="s">
        <v>211</v>
      </c>
      <c r="D81" s="19" t="s">
        <v>38</v>
      </c>
      <c r="E81" s="18">
        <v>5650397.3360000001</v>
      </c>
      <c r="F81" s="18">
        <v>2845.3359999999998</v>
      </c>
      <c r="G81" s="18">
        <v>7868.2049999999999</v>
      </c>
      <c r="H81" s="18">
        <v>2956.6770000000001</v>
      </c>
      <c r="I81" s="18">
        <v>49453.326999999997</v>
      </c>
      <c r="J81" s="18">
        <v>1395.704</v>
      </c>
      <c r="K81" s="18">
        <v>6075.9120000000003</v>
      </c>
      <c r="L81" s="18">
        <v>1514.1489999999999</v>
      </c>
      <c r="M81" s="18">
        <v>11030.366</v>
      </c>
      <c r="N81" s="18">
        <v>3099.6619999999998</v>
      </c>
      <c r="O81" s="18">
        <v>38599.313999999998</v>
      </c>
      <c r="P81" s="18">
        <f t="shared" si="35"/>
        <v>124838.65199999999</v>
      </c>
      <c r="Q81" s="18">
        <f t="shared" si="36"/>
        <v>5775235.9879999999</v>
      </c>
      <c r="R81" s="3"/>
    </row>
    <row r="82" spans="1:18" ht="33" customHeight="1" x14ac:dyDescent="0.25">
      <c r="A82" s="71"/>
      <c r="C82" s="20" t="s">
        <v>212</v>
      </c>
      <c r="D82" s="19" t="s">
        <v>37</v>
      </c>
      <c r="E82" s="18">
        <v>13104449.516000001</v>
      </c>
      <c r="F82" s="18">
        <v>-66637.661999999997</v>
      </c>
      <c r="G82" s="18">
        <v>-79315.271999999997</v>
      </c>
      <c r="H82" s="18">
        <v>72192.997000000003</v>
      </c>
      <c r="I82" s="18">
        <v>-242322.58900000001</v>
      </c>
      <c r="J82" s="18">
        <v>-97578.899000000005</v>
      </c>
      <c r="K82" s="18">
        <v>19297.29</v>
      </c>
      <c r="L82" s="18">
        <v>-40022.642999999996</v>
      </c>
      <c r="M82" s="18">
        <v>-13039.995000000001</v>
      </c>
      <c r="N82" s="18">
        <v>226087.46799999999</v>
      </c>
      <c r="O82" s="18">
        <v>30439.714</v>
      </c>
      <c r="P82" s="18">
        <f t="shared" si="35"/>
        <v>-190899.59100000004</v>
      </c>
      <c r="Q82" s="18">
        <f t="shared" si="36"/>
        <v>12913549.925000001</v>
      </c>
      <c r="R82" s="3"/>
    </row>
    <row r="83" spans="1:18" ht="33" customHeight="1" x14ac:dyDescent="0.25">
      <c r="A83" s="71"/>
      <c r="C83" s="20" t="s">
        <v>213</v>
      </c>
      <c r="D83" s="19" t="s">
        <v>36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f t="shared" si="35"/>
        <v>0</v>
      </c>
      <c r="Q83" s="18">
        <f t="shared" si="36"/>
        <v>0</v>
      </c>
      <c r="R83" s="3"/>
    </row>
    <row r="84" spans="1:18" s="34" customFormat="1" ht="33" customHeight="1" x14ac:dyDescent="0.25">
      <c r="A84" s="71"/>
      <c r="B84" s="70"/>
      <c r="C84" s="38" t="s">
        <v>214</v>
      </c>
      <c r="D84" s="37" t="s">
        <v>35</v>
      </c>
      <c r="E84" s="36">
        <v>-4091532.1869999999</v>
      </c>
      <c r="F84" s="36">
        <v>13462.308999999999</v>
      </c>
      <c r="G84" s="36">
        <v>-139111.56400000001</v>
      </c>
      <c r="H84" s="36">
        <v>-93340.513000000006</v>
      </c>
      <c r="I84" s="36">
        <v>-132612.264</v>
      </c>
      <c r="J84" s="77">
        <v>-7725.0529999999999</v>
      </c>
      <c r="K84" s="36">
        <v>-14463.56</v>
      </c>
      <c r="L84" s="36">
        <v>-9598.9959999999992</v>
      </c>
      <c r="M84" s="36">
        <v>-16054.120999999999</v>
      </c>
      <c r="N84" s="36">
        <v>-308756.48100000003</v>
      </c>
      <c r="O84" s="36">
        <v>-187286.152</v>
      </c>
      <c r="P84" s="36">
        <f t="shared" si="35"/>
        <v>-895486.39500000002</v>
      </c>
      <c r="Q84" s="36">
        <f t="shared" si="36"/>
        <v>-4987018.5820000004</v>
      </c>
      <c r="R84" s="35"/>
    </row>
    <row r="85" spans="1:18" ht="33" customHeight="1" x14ac:dyDescent="0.25">
      <c r="A85" s="71"/>
      <c r="C85" s="17" t="s">
        <v>215</v>
      </c>
      <c r="D85" s="16" t="s">
        <v>34</v>
      </c>
      <c r="E85" s="15">
        <f t="shared" ref="E85" si="37">E79+E80+E81+E82+E83+E84</f>
        <v>46018265.855000004</v>
      </c>
      <c r="F85" s="15">
        <f t="shared" ref="F85:Q85" si="38">F79+F80+F81+F82+F83+F84</f>
        <v>-40214.68</v>
      </c>
      <c r="G85" s="15">
        <f t="shared" si="38"/>
        <v>403041.60099999991</v>
      </c>
      <c r="H85" s="15">
        <f t="shared" si="38"/>
        <v>1024547.2490000001</v>
      </c>
      <c r="I85" s="15">
        <f t="shared" si="38"/>
        <v>230789.58599999998</v>
      </c>
      <c r="J85" s="15">
        <f t="shared" si="38"/>
        <v>25371.622000000018</v>
      </c>
      <c r="K85" s="15">
        <f t="shared" si="38"/>
        <v>264275.86000000004</v>
      </c>
      <c r="L85" s="15">
        <f t="shared" si="38"/>
        <v>18910.62000000001</v>
      </c>
      <c r="M85" s="15">
        <f t="shared" si="38"/>
        <v>-18522.236000000001</v>
      </c>
      <c r="N85" s="15">
        <f t="shared" si="38"/>
        <v>361918.90099999995</v>
      </c>
      <c r="O85" s="15">
        <f t="shared" si="38"/>
        <v>12133.923000000039</v>
      </c>
      <c r="P85" s="15">
        <f t="shared" si="38"/>
        <v>2282252.446</v>
      </c>
      <c r="Q85" s="33">
        <f t="shared" si="38"/>
        <v>48300518.300999999</v>
      </c>
      <c r="R85" s="3"/>
    </row>
    <row r="86" spans="1:18" ht="33" customHeight="1" x14ac:dyDescent="0.25">
      <c r="A86" s="71"/>
      <c r="C86" s="20" t="s">
        <v>216</v>
      </c>
      <c r="D86" s="19" t="s">
        <v>33</v>
      </c>
      <c r="E86" s="18">
        <v>934.274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66.141999999999996</v>
      </c>
      <c r="L86" s="18">
        <v>38.74</v>
      </c>
      <c r="M86" s="18">
        <v>0</v>
      </c>
      <c r="N86" s="18">
        <v>0</v>
      </c>
      <c r="O86" s="18">
        <v>0</v>
      </c>
      <c r="P86" s="18">
        <f t="shared" ref="P86:P94" si="39">SUM(F86:O86)</f>
        <v>104.88200000000001</v>
      </c>
      <c r="Q86" s="18">
        <f t="shared" ref="Q86:Q94" si="40">P86+E86</f>
        <v>1039.1559999999999</v>
      </c>
      <c r="R86" s="3"/>
    </row>
    <row r="87" spans="1:18" ht="41.25" customHeight="1" x14ac:dyDescent="0.25">
      <c r="A87" s="71"/>
      <c r="C87" s="20" t="s">
        <v>217</v>
      </c>
      <c r="D87" s="19" t="s">
        <v>32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f t="shared" si="39"/>
        <v>0</v>
      </c>
      <c r="Q87" s="18">
        <f t="shared" si="40"/>
        <v>0</v>
      </c>
      <c r="R87" s="3"/>
    </row>
    <row r="88" spans="1:18" ht="33" customHeight="1" x14ac:dyDescent="0.25">
      <c r="A88" s="71"/>
      <c r="C88" s="20" t="s">
        <v>218</v>
      </c>
      <c r="D88" s="19" t="s">
        <v>31</v>
      </c>
      <c r="E88" s="18">
        <v>1192037.4369999999</v>
      </c>
      <c r="F88" s="18">
        <v>8712.3809999999994</v>
      </c>
      <c r="G88" s="18">
        <v>150097.481</v>
      </c>
      <c r="H88" s="18">
        <v>53979.447999999997</v>
      </c>
      <c r="I88" s="18">
        <v>34228.777999999998</v>
      </c>
      <c r="J88" s="78">
        <v>8615.8989999999994</v>
      </c>
      <c r="K88" s="18">
        <v>13930.138999999999</v>
      </c>
      <c r="L88" s="18">
        <v>13509.775</v>
      </c>
      <c r="M88" s="18">
        <v>1142.3810000000001</v>
      </c>
      <c r="N88" s="18">
        <v>15176.295</v>
      </c>
      <c r="O88" s="18">
        <v>106614.811</v>
      </c>
      <c r="P88" s="18">
        <f t="shared" si="39"/>
        <v>406007.38799999998</v>
      </c>
      <c r="Q88" s="18">
        <f t="shared" si="40"/>
        <v>1598044.825</v>
      </c>
      <c r="R88" s="3"/>
    </row>
    <row r="89" spans="1:18" ht="42.75" x14ac:dyDescent="0.25">
      <c r="A89" s="71"/>
      <c r="C89" s="20" t="s">
        <v>219</v>
      </c>
      <c r="D89" s="19" t="s">
        <v>30</v>
      </c>
      <c r="E89" s="18">
        <v>46397.631000000001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f t="shared" si="39"/>
        <v>0</v>
      </c>
      <c r="Q89" s="18">
        <f t="shared" si="40"/>
        <v>46397.631000000001</v>
      </c>
      <c r="R89" s="3"/>
    </row>
    <row r="90" spans="1:18" ht="42.75" x14ac:dyDescent="0.25">
      <c r="A90" s="71"/>
      <c r="C90" s="20" t="s">
        <v>220</v>
      </c>
      <c r="D90" s="19" t="s">
        <v>29</v>
      </c>
      <c r="E90" s="18">
        <v>59579.95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f t="shared" si="39"/>
        <v>0</v>
      </c>
      <c r="Q90" s="18">
        <f t="shared" si="40"/>
        <v>59579.95</v>
      </c>
      <c r="R90" s="3"/>
    </row>
    <row r="91" spans="1:18" ht="33" customHeight="1" x14ac:dyDescent="0.25">
      <c r="A91" s="71"/>
      <c r="C91" s="20" t="s">
        <v>221</v>
      </c>
      <c r="D91" s="19" t="s">
        <v>28</v>
      </c>
      <c r="E91" s="18">
        <v>76322.375</v>
      </c>
      <c r="F91" s="18">
        <v>0</v>
      </c>
      <c r="G91" s="18">
        <v>0</v>
      </c>
      <c r="H91" s="18">
        <v>0</v>
      </c>
      <c r="I91" s="18">
        <v>0</v>
      </c>
      <c r="J91" s="18">
        <v>450</v>
      </c>
      <c r="K91" s="18">
        <v>0</v>
      </c>
      <c r="L91" s="18">
        <v>404.44499999999999</v>
      </c>
      <c r="M91" s="18">
        <v>0</v>
      </c>
      <c r="N91" s="18">
        <v>0</v>
      </c>
      <c r="O91" s="18">
        <v>903.64499999999998</v>
      </c>
      <c r="P91" s="18">
        <f t="shared" si="39"/>
        <v>1758.09</v>
      </c>
      <c r="Q91" s="18">
        <f t="shared" si="40"/>
        <v>78080.464999999997</v>
      </c>
      <c r="R91" s="3"/>
    </row>
    <row r="92" spans="1:18" ht="33" customHeight="1" x14ac:dyDescent="0.25">
      <c r="A92" s="71"/>
      <c r="C92" s="20" t="s">
        <v>222</v>
      </c>
      <c r="D92" s="19" t="s">
        <v>27</v>
      </c>
      <c r="E92" s="18">
        <v>121369.077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f t="shared" si="39"/>
        <v>0</v>
      </c>
      <c r="Q92" s="18">
        <f t="shared" si="40"/>
        <v>121369.077</v>
      </c>
      <c r="R92" s="3"/>
    </row>
    <row r="93" spans="1:18" ht="42" customHeight="1" x14ac:dyDescent="0.25">
      <c r="A93" s="71"/>
      <c r="C93" s="32" t="s">
        <v>223</v>
      </c>
      <c r="D93" s="31" t="s">
        <v>26</v>
      </c>
      <c r="E93" s="30">
        <v>1000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f t="shared" si="39"/>
        <v>0</v>
      </c>
      <c r="Q93" s="30">
        <f t="shared" si="40"/>
        <v>1000</v>
      </c>
      <c r="R93" s="3"/>
    </row>
    <row r="94" spans="1:18" ht="33" customHeight="1" x14ac:dyDescent="0.25">
      <c r="A94" s="71"/>
      <c r="C94" s="29" t="s">
        <v>224</v>
      </c>
      <c r="D94" s="28" t="s">
        <v>25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f t="shared" si="39"/>
        <v>0</v>
      </c>
      <c r="Q94" s="27">
        <f t="shared" si="40"/>
        <v>0</v>
      </c>
      <c r="R94" s="3"/>
    </row>
    <row r="95" spans="1:18" ht="33" customHeight="1" x14ac:dyDescent="0.25">
      <c r="A95" s="71"/>
      <c r="C95" s="26" t="s">
        <v>225</v>
      </c>
      <c r="D95" s="25" t="s">
        <v>24</v>
      </c>
      <c r="E95" s="24">
        <f t="shared" ref="E95" si="41">E86+E87+E88+E89+E90+E91+E92+E93+E94</f>
        <v>1497640.7439999999</v>
      </c>
      <c r="F95" s="24">
        <f t="shared" ref="F95:Q95" si="42">F86+F87+F88+F89+F90+F91+F92+F93+F94</f>
        <v>8712.3809999999994</v>
      </c>
      <c r="G95" s="24">
        <f t="shared" si="42"/>
        <v>150097.481</v>
      </c>
      <c r="H95" s="24">
        <f t="shared" si="42"/>
        <v>53979.447999999997</v>
      </c>
      <c r="I95" s="24">
        <f t="shared" si="42"/>
        <v>34228.777999999998</v>
      </c>
      <c r="J95" s="24">
        <f t="shared" si="42"/>
        <v>9065.8989999999994</v>
      </c>
      <c r="K95" s="24">
        <f t="shared" si="42"/>
        <v>13996.280999999999</v>
      </c>
      <c r="L95" s="24">
        <f t="shared" si="42"/>
        <v>13952.96</v>
      </c>
      <c r="M95" s="24">
        <f t="shared" si="42"/>
        <v>1142.3810000000001</v>
      </c>
      <c r="N95" s="24">
        <f t="shared" si="42"/>
        <v>15176.295</v>
      </c>
      <c r="O95" s="24">
        <f t="shared" si="42"/>
        <v>107518.45600000001</v>
      </c>
      <c r="P95" s="24">
        <f t="shared" si="42"/>
        <v>407870.36</v>
      </c>
      <c r="Q95" s="24">
        <f t="shared" si="42"/>
        <v>1905511.1040000001</v>
      </c>
      <c r="R95" s="3"/>
    </row>
    <row r="96" spans="1:18" ht="42.75" x14ac:dyDescent="0.25">
      <c r="A96" s="71"/>
      <c r="C96" s="23" t="s">
        <v>226</v>
      </c>
      <c r="D96" s="22" t="s">
        <v>23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79">
        <v>0</v>
      </c>
      <c r="O96" s="21">
        <v>0</v>
      </c>
      <c r="P96" s="21">
        <f t="shared" ref="P96:P104" si="43">SUM(F96:O96)</f>
        <v>0</v>
      </c>
      <c r="Q96" s="21">
        <f t="shared" ref="Q96:Q104" si="44">P96+E96</f>
        <v>0</v>
      </c>
      <c r="R96" s="3"/>
    </row>
    <row r="97" spans="1:18" ht="57" x14ac:dyDescent="0.25">
      <c r="A97" s="71"/>
      <c r="C97" s="20" t="s">
        <v>227</v>
      </c>
      <c r="D97" s="19" t="s">
        <v>22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f t="shared" si="43"/>
        <v>0</v>
      </c>
      <c r="Q97" s="18">
        <f t="shared" si="44"/>
        <v>0</v>
      </c>
      <c r="R97" s="3"/>
    </row>
    <row r="98" spans="1:18" ht="42.75" x14ac:dyDescent="0.25">
      <c r="A98" s="71"/>
      <c r="C98" s="20" t="s">
        <v>228</v>
      </c>
      <c r="D98" s="19" t="s">
        <v>21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2996.375</v>
      </c>
      <c r="K98" s="18">
        <v>4171.3850000000002</v>
      </c>
      <c r="L98" s="18">
        <v>1418.298</v>
      </c>
      <c r="M98" s="18">
        <v>10080.636</v>
      </c>
      <c r="N98" s="18">
        <v>2491.7260000000001</v>
      </c>
      <c r="O98" s="18">
        <v>66151.388000000006</v>
      </c>
      <c r="P98" s="18">
        <f t="shared" si="43"/>
        <v>87309.808000000005</v>
      </c>
      <c r="Q98" s="18">
        <f t="shared" si="44"/>
        <v>87309.808000000005</v>
      </c>
      <c r="R98" s="3"/>
    </row>
    <row r="99" spans="1:18" ht="42.75" x14ac:dyDescent="0.25">
      <c r="A99" s="71"/>
      <c r="C99" s="20" t="s">
        <v>229</v>
      </c>
      <c r="D99" s="19" t="s">
        <v>20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f t="shared" si="43"/>
        <v>0</v>
      </c>
      <c r="Q99" s="18">
        <f t="shared" si="44"/>
        <v>0</v>
      </c>
      <c r="R99" s="3"/>
    </row>
    <row r="100" spans="1:18" ht="42.75" x14ac:dyDescent="0.25">
      <c r="A100" s="71"/>
      <c r="C100" s="20" t="s">
        <v>230</v>
      </c>
      <c r="D100" s="19" t="s">
        <v>19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f t="shared" si="43"/>
        <v>0</v>
      </c>
      <c r="Q100" s="18">
        <f t="shared" si="44"/>
        <v>0</v>
      </c>
      <c r="R100" s="3"/>
    </row>
    <row r="101" spans="1:18" ht="33" customHeight="1" x14ac:dyDescent="0.25">
      <c r="A101" s="71"/>
      <c r="C101" s="20" t="s">
        <v>231</v>
      </c>
      <c r="D101" s="19" t="s">
        <v>18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80">
        <v>0</v>
      </c>
      <c r="M101" s="18">
        <v>0</v>
      </c>
      <c r="N101" s="18">
        <v>0</v>
      </c>
      <c r="O101" s="18">
        <v>0</v>
      </c>
      <c r="P101" s="18">
        <f t="shared" si="43"/>
        <v>0</v>
      </c>
      <c r="Q101" s="18">
        <f t="shared" si="44"/>
        <v>0</v>
      </c>
      <c r="R101" s="3"/>
    </row>
    <row r="102" spans="1:18" ht="33" customHeight="1" x14ac:dyDescent="0.25">
      <c r="A102" s="71"/>
      <c r="C102" s="20" t="s">
        <v>232</v>
      </c>
      <c r="D102" s="19" t="s">
        <v>17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8874.2350000000006</v>
      </c>
      <c r="P102" s="18">
        <f t="shared" si="43"/>
        <v>8874.2350000000006</v>
      </c>
      <c r="Q102" s="18">
        <f t="shared" si="44"/>
        <v>8874.2350000000006</v>
      </c>
      <c r="R102" s="3"/>
    </row>
    <row r="103" spans="1:18" ht="42.75" customHeight="1" x14ac:dyDescent="0.25">
      <c r="A103" s="71"/>
      <c r="C103" s="20" t="s">
        <v>233</v>
      </c>
      <c r="D103" s="19" t="s">
        <v>16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f t="shared" si="43"/>
        <v>0</v>
      </c>
      <c r="Q103" s="18">
        <f t="shared" si="44"/>
        <v>0</v>
      </c>
      <c r="R103" s="3"/>
    </row>
    <row r="104" spans="1:18" ht="42.75" x14ac:dyDescent="0.25">
      <c r="A104" s="71"/>
      <c r="C104" s="20" t="s">
        <v>234</v>
      </c>
      <c r="D104" s="19" t="s">
        <v>15</v>
      </c>
      <c r="E104" s="18">
        <v>1684058.92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f t="shared" si="43"/>
        <v>0</v>
      </c>
      <c r="Q104" s="18">
        <f t="shared" si="44"/>
        <v>1684058.92</v>
      </c>
      <c r="R104" s="3"/>
    </row>
    <row r="105" spans="1:18" ht="33" customHeight="1" x14ac:dyDescent="0.25">
      <c r="A105" s="71"/>
      <c r="C105" s="17" t="s">
        <v>235</v>
      </c>
      <c r="D105" s="16" t="s">
        <v>14</v>
      </c>
      <c r="E105" s="15">
        <f t="shared" ref="E105" si="45">E96+E97+E98+E99+E100+E101+E102+E103+E104</f>
        <v>1684058.92</v>
      </c>
      <c r="F105" s="15">
        <f t="shared" ref="F105:Q105" si="46">F96+F97+F98+F99+F100+F101+F102+F103+F104</f>
        <v>0</v>
      </c>
      <c r="G105" s="15">
        <f t="shared" si="46"/>
        <v>0</v>
      </c>
      <c r="H105" s="15">
        <f t="shared" si="46"/>
        <v>0</v>
      </c>
      <c r="I105" s="15">
        <f>I96+I97+I98+I99+I100+I101+I102+I103+I104</f>
        <v>0</v>
      </c>
      <c r="J105" s="15">
        <f t="shared" si="46"/>
        <v>2996.375</v>
      </c>
      <c r="K105" s="15">
        <f t="shared" si="46"/>
        <v>4171.3850000000002</v>
      </c>
      <c r="L105" s="15">
        <f t="shared" si="46"/>
        <v>1418.298</v>
      </c>
      <c r="M105" s="15">
        <f t="shared" si="46"/>
        <v>10080.636</v>
      </c>
      <c r="N105" s="15">
        <f t="shared" si="46"/>
        <v>2491.7260000000001</v>
      </c>
      <c r="O105" s="15">
        <f t="shared" si="46"/>
        <v>75025.623000000007</v>
      </c>
      <c r="P105" s="15">
        <f t="shared" si="46"/>
        <v>96184.043000000005</v>
      </c>
      <c r="Q105" s="15">
        <f t="shared" si="46"/>
        <v>1780242.963</v>
      </c>
      <c r="R105" s="3"/>
    </row>
    <row r="106" spans="1:18" ht="33" customHeight="1" x14ac:dyDescent="0.25">
      <c r="A106" s="71"/>
      <c r="C106" s="20" t="s">
        <v>236</v>
      </c>
      <c r="D106" s="19" t="s">
        <v>13</v>
      </c>
      <c r="E106" s="18">
        <v>515874.91899999999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1.4</v>
      </c>
      <c r="P106" s="18">
        <f t="shared" ref="P106:P113" si="47">SUM(F106:O106)</f>
        <v>1.4</v>
      </c>
      <c r="Q106" s="18">
        <f t="shared" ref="Q106:Q113" si="48">P106+E106</f>
        <v>515876.31900000002</v>
      </c>
      <c r="R106" s="3"/>
    </row>
    <row r="107" spans="1:18" ht="33" customHeight="1" x14ac:dyDescent="0.25">
      <c r="A107" s="71"/>
      <c r="C107" s="20" t="s">
        <v>237</v>
      </c>
      <c r="D107" s="19" t="s">
        <v>12</v>
      </c>
      <c r="E107" s="18">
        <v>110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f t="shared" si="47"/>
        <v>0</v>
      </c>
      <c r="Q107" s="18">
        <f t="shared" si="48"/>
        <v>110</v>
      </c>
      <c r="R107" s="3"/>
    </row>
    <row r="108" spans="1:18" ht="33" customHeight="1" x14ac:dyDescent="0.25">
      <c r="A108" s="71"/>
      <c r="C108" s="20" t="s">
        <v>238</v>
      </c>
      <c r="D108" s="19" t="s">
        <v>11</v>
      </c>
      <c r="E108" s="18">
        <v>824.14099999999996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105</v>
      </c>
      <c r="P108" s="18">
        <f t="shared" si="47"/>
        <v>105</v>
      </c>
      <c r="Q108" s="18">
        <f t="shared" si="48"/>
        <v>929.14099999999996</v>
      </c>
      <c r="R108" s="3"/>
    </row>
    <row r="109" spans="1:18" ht="33" customHeight="1" x14ac:dyDescent="0.25">
      <c r="A109" s="71"/>
      <c r="C109" s="20" t="s">
        <v>239</v>
      </c>
      <c r="D109" s="19" t="s">
        <v>10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f t="shared" si="47"/>
        <v>0</v>
      </c>
      <c r="Q109" s="18">
        <f t="shared" si="48"/>
        <v>0</v>
      </c>
      <c r="R109" s="3"/>
    </row>
    <row r="110" spans="1:18" ht="43.5" customHeight="1" x14ac:dyDescent="0.25">
      <c r="A110" s="71"/>
      <c r="C110" s="20" t="s">
        <v>240</v>
      </c>
      <c r="D110" s="19" t="s">
        <v>9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f t="shared" si="47"/>
        <v>0</v>
      </c>
      <c r="Q110" s="18">
        <f t="shared" si="48"/>
        <v>0</v>
      </c>
      <c r="R110" s="3"/>
    </row>
    <row r="111" spans="1:18" ht="43.5" customHeight="1" x14ac:dyDescent="0.25">
      <c r="A111" s="71"/>
      <c r="C111" s="20" t="s">
        <v>241</v>
      </c>
      <c r="D111" s="19" t="s">
        <v>8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f t="shared" si="47"/>
        <v>0</v>
      </c>
      <c r="Q111" s="18">
        <f t="shared" si="48"/>
        <v>0</v>
      </c>
      <c r="R111" s="3"/>
    </row>
    <row r="112" spans="1:18" ht="43.5" customHeight="1" x14ac:dyDescent="0.25">
      <c r="A112" s="71"/>
      <c r="C112" s="20" t="s">
        <v>242</v>
      </c>
      <c r="D112" s="19" t="s">
        <v>142</v>
      </c>
      <c r="E112" s="18">
        <v>38237.633000000002</v>
      </c>
      <c r="F112" s="18">
        <v>0</v>
      </c>
      <c r="G112" s="18">
        <v>0</v>
      </c>
      <c r="H112" s="18">
        <v>0</v>
      </c>
      <c r="I112" s="18">
        <v>35905.713000000003</v>
      </c>
      <c r="J112" s="18">
        <v>1843.703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f t="shared" si="47"/>
        <v>37749.416000000005</v>
      </c>
      <c r="Q112" s="18">
        <f t="shared" si="48"/>
        <v>75987.048999999999</v>
      </c>
      <c r="R112" s="3"/>
    </row>
    <row r="113" spans="1:18" ht="43.5" hidden="1" customHeight="1" outlineLevel="1" x14ac:dyDescent="0.25">
      <c r="A113" s="71"/>
      <c r="C113" s="20" t="s">
        <v>243</v>
      </c>
      <c r="D113" s="19"/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f t="shared" si="47"/>
        <v>0</v>
      </c>
      <c r="Q113" s="18">
        <f t="shared" si="48"/>
        <v>0</v>
      </c>
      <c r="R113" s="3"/>
    </row>
    <row r="114" spans="1:18" ht="33" customHeight="1" collapsed="1" x14ac:dyDescent="0.25">
      <c r="A114" s="71"/>
      <c r="C114" s="17" t="s">
        <v>244</v>
      </c>
      <c r="D114" s="16" t="s">
        <v>7</v>
      </c>
      <c r="E114" s="15">
        <f t="shared" ref="E114" si="49">E106+E107+E108+E109+E110+E111+E112+E113</f>
        <v>555046.69299999997</v>
      </c>
      <c r="F114" s="15">
        <f t="shared" ref="F114:Q114" si="50">F106+F107+F108+F109+F110+F111+F112+F113</f>
        <v>0</v>
      </c>
      <c r="G114" s="15">
        <f t="shared" si="50"/>
        <v>0</v>
      </c>
      <c r="H114" s="15">
        <f t="shared" si="50"/>
        <v>0</v>
      </c>
      <c r="I114" s="15">
        <f t="shared" si="50"/>
        <v>35905.713000000003</v>
      </c>
      <c r="J114" s="15">
        <f t="shared" si="50"/>
        <v>1843.703</v>
      </c>
      <c r="K114" s="15">
        <f t="shared" si="50"/>
        <v>0</v>
      </c>
      <c r="L114" s="15">
        <f t="shared" si="50"/>
        <v>0</v>
      </c>
      <c r="M114" s="15">
        <f t="shared" si="50"/>
        <v>0</v>
      </c>
      <c r="N114" s="15">
        <f t="shared" si="50"/>
        <v>0</v>
      </c>
      <c r="O114" s="15">
        <f t="shared" si="50"/>
        <v>106.4</v>
      </c>
      <c r="P114" s="15">
        <f t="shared" si="50"/>
        <v>37855.816000000006</v>
      </c>
      <c r="Q114" s="15">
        <f t="shared" si="50"/>
        <v>592902.50900000008</v>
      </c>
      <c r="R114" s="3"/>
    </row>
    <row r="115" spans="1:18" ht="33" customHeight="1" x14ac:dyDescent="0.25">
      <c r="A115" s="71"/>
      <c r="C115" s="17" t="s">
        <v>245</v>
      </c>
      <c r="D115" s="16" t="s">
        <v>6</v>
      </c>
      <c r="E115" s="15">
        <f t="shared" ref="E115" si="51">E95+E105+E114</f>
        <v>3736746.3569999998</v>
      </c>
      <c r="F115" s="15">
        <f t="shared" ref="F115:Q115" si="52">F95+F105+F114</f>
        <v>8712.3809999999994</v>
      </c>
      <c r="G115" s="15">
        <f t="shared" si="52"/>
        <v>150097.481</v>
      </c>
      <c r="H115" s="15">
        <f t="shared" si="52"/>
        <v>53979.447999999997</v>
      </c>
      <c r="I115" s="15">
        <f t="shared" si="52"/>
        <v>70134.491000000009</v>
      </c>
      <c r="J115" s="15">
        <f t="shared" si="52"/>
        <v>13905.976999999999</v>
      </c>
      <c r="K115" s="15">
        <f t="shared" si="52"/>
        <v>18167.665999999997</v>
      </c>
      <c r="L115" s="15">
        <f t="shared" si="52"/>
        <v>15371.258</v>
      </c>
      <c r="M115" s="15">
        <f t="shared" si="52"/>
        <v>11223.017</v>
      </c>
      <c r="N115" s="15">
        <f t="shared" si="52"/>
        <v>17668.021000000001</v>
      </c>
      <c r="O115" s="15">
        <f t="shared" si="52"/>
        <v>182650.47900000002</v>
      </c>
      <c r="P115" s="15">
        <f t="shared" si="52"/>
        <v>541910.21900000004</v>
      </c>
      <c r="Q115" s="15">
        <f t="shared" si="52"/>
        <v>4278656.5759999994</v>
      </c>
      <c r="R115" s="3"/>
    </row>
    <row r="116" spans="1:18" ht="33" customHeight="1" x14ac:dyDescent="0.25">
      <c r="A116" s="71"/>
      <c r="C116" s="17" t="s">
        <v>246</v>
      </c>
      <c r="D116" s="16" t="s">
        <v>5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>SUM(F116:O116)</f>
        <v>0</v>
      </c>
      <c r="Q116" s="15">
        <f>P116+E116</f>
        <v>0</v>
      </c>
      <c r="R116" s="3"/>
    </row>
    <row r="117" spans="1:18" ht="33" customHeight="1" x14ac:dyDescent="0.25">
      <c r="A117" s="71"/>
      <c r="C117" s="14" t="s">
        <v>247</v>
      </c>
      <c r="D117" s="13" t="s">
        <v>4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17243.329000000002</v>
      </c>
      <c r="N117" s="12">
        <v>0</v>
      </c>
      <c r="O117" s="12">
        <v>28079.557000000001</v>
      </c>
      <c r="P117" s="12">
        <f>SUM(F117:O117)</f>
        <v>45322.885999999999</v>
      </c>
      <c r="Q117" s="12">
        <f>P117+E117</f>
        <v>45322.885999999999</v>
      </c>
      <c r="R117" s="3"/>
    </row>
    <row r="118" spans="1:18" ht="33" customHeight="1" x14ac:dyDescent="0.25">
      <c r="A118" s="71"/>
      <c r="C118" s="14" t="s">
        <v>248</v>
      </c>
      <c r="D118" s="13" t="s">
        <v>3</v>
      </c>
      <c r="E118" s="81">
        <v>65369.216999999997</v>
      </c>
      <c r="F118" s="12">
        <v>77497.888999999996</v>
      </c>
      <c r="G118" s="12">
        <v>116105.258</v>
      </c>
      <c r="H118" s="12">
        <v>74483.782000000007</v>
      </c>
      <c r="I118" s="12">
        <v>94581.441999999995</v>
      </c>
      <c r="J118" s="12">
        <v>29880.853999999999</v>
      </c>
      <c r="K118" s="12">
        <v>21781.026000000002</v>
      </c>
      <c r="L118" s="12">
        <v>8098.5469999999996</v>
      </c>
      <c r="M118" s="12">
        <v>21655.702000000001</v>
      </c>
      <c r="N118" s="12">
        <v>6464.9939999999997</v>
      </c>
      <c r="O118" s="12">
        <v>35925.144</v>
      </c>
      <c r="P118" s="12">
        <f>SUM(F118:O118)</f>
        <v>486474.63800000004</v>
      </c>
      <c r="Q118" s="12">
        <f>P118+E118</f>
        <v>551843.85499999998</v>
      </c>
      <c r="R118" s="3"/>
    </row>
    <row r="119" spans="1:18" ht="33" customHeight="1" x14ac:dyDescent="0.25">
      <c r="A119" s="71"/>
      <c r="C119" s="14" t="s">
        <v>249</v>
      </c>
      <c r="D119" s="13" t="s">
        <v>2</v>
      </c>
      <c r="E119" s="81">
        <v>0</v>
      </c>
      <c r="F119" s="12">
        <v>0</v>
      </c>
      <c r="G119" s="12">
        <v>0</v>
      </c>
      <c r="H119" s="12">
        <v>0</v>
      </c>
      <c r="I119" s="12">
        <v>9834.2849999999999</v>
      </c>
      <c r="J119" s="12">
        <v>2242.1170000000002</v>
      </c>
      <c r="K119" s="12">
        <v>0</v>
      </c>
      <c r="L119" s="12">
        <v>36</v>
      </c>
      <c r="M119" s="12">
        <v>0</v>
      </c>
      <c r="N119" s="12">
        <v>4009.0050000000001</v>
      </c>
      <c r="O119" s="12">
        <v>0</v>
      </c>
      <c r="P119" s="12">
        <f>SUM(F119:O119)</f>
        <v>16121.406999999999</v>
      </c>
      <c r="Q119" s="12">
        <f>P119+E119</f>
        <v>16121.406999999999</v>
      </c>
      <c r="R119" s="3"/>
    </row>
    <row r="120" spans="1:18" ht="33" customHeight="1" thickBot="1" x14ac:dyDescent="0.3">
      <c r="A120" s="71"/>
      <c r="C120" s="11" t="s">
        <v>250</v>
      </c>
      <c r="D120" s="10" t="s">
        <v>1</v>
      </c>
      <c r="E120" s="9">
        <f t="shared" ref="E120" si="53">E117+E118+E119</f>
        <v>65369.216999999997</v>
      </c>
      <c r="F120" s="9">
        <f t="shared" ref="F120:Q120" si="54">F117+F118+F119</f>
        <v>77497.888999999996</v>
      </c>
      <c r="G120" s="9">
        <f t="shared" si="54"/>
        <v>116105.258</v>
      </c>
      <c r="H120" s="9">
        <f t="shared" si="54"/>
        <v>74483.782000000007</v>
      </c>
      <c r="I120" s="9">
        <f t="shared" si="54"/>
        <v>104415.727</v>
      </c>
      <c r="J120" s="9">
        <f t="shared" si="54"/>
        <v>32122.970999999998</v>
      </c>
      <c r="K120" s="9">
        <f t="shared" si="54"/>
        <v>21781.026000000002</v>
      </c>
      <c r="L120" s="9">
        <f t="shared" si="54"/>
        <v>8134.5469999999996</v>
      </c>
      <c r="M120" s="9">
        <f t="shared" si="54"/>
        <v>38899.031000000003</v>
      </c>
      <c r="N120" s="9">
        <f t="shared" si="54"/>
        <v>10473.999</v>
      </c>
      <c r="O120" s="9">
        <f t="shared" si="54"/>
        <v>64004.701000000001</v>
      </c>
      <c r="P120" s="9">
        <f t="shared" si="54"/>
        <v>547918.93099999998</v>
      </c>
      <c r="Q120" s="9">
        <f t="shared" si="54"/>
        <v>613288.14799999993</v>
      </c>
      <c r="R120" s="3"/>
    </row>
    <row r="121" spans="1:18" ht="33" customHeight="1" thickBot="1" x14ac:dyDescent="0.3">
      <c r="A121" s="71"/>
      <c r="C121" s="8" t="s">
        <v>251</v>
      </c>
      <c r="D121" s="7" t="s">
        <v>0</v>
      </c>
      <c r="E121" s="5">
        <f t="shared" ref="E121" si="55">E85+E115+E116+E120</f>
        <v>49820381.429000005</v>
      </c>
      <c r="F121" s="5">
        <f t="shared" ref="F121:Q121" si="56">F85+F115+F116+F120</f>
        <v>45995.59</v>
      </c>
      <c r="G121" s="5">
        <f t="shared" si="56"/>
        <v>669244.34</v>
      </c>
      <c r="H121" s="5">
        <f t="shared" si="56"/>
        <v>1153010.4790000003</v>
      </c>
      <c r="I121" s="5">
        <f>I85+I115+I116+I120</f>
        <v>405339.804</v>
      </c>
      <c r="J121" s="5">
        <f>J85+J115+J116+J120</f>
        <v>71400.570000000007</v>
      </c>
      <c r="K121" s="5">
        <f t="shared" si="56"/>
        <v>304224.55200000008</v>
      </c>
      <c r="L121" s="5">
        <f t="shared" si="56"/>
        <v>42416.42500000001</v>
      </c>
      <c r="M121" s="5">
        <f t="shared" si="56"/>
        <v>31599.812000000002</v>
      </c>
      <c r="N121" s="5">
        <f t="shared" si="56"/>
        <v>390060.92099999997</v>
      </c>
      <c r="O121" s="5">
        <f t="shared" si="56"/>
        <v>258789.10300000006</v>
      </c>
      <c r="P121" s="5">
        <f t="shared" si="56"/>
        <v>3372081.5959999999</v>
      </c>
      <c r="Q121" s="6">
        <f t="shared" si="56"/>
        <v>53192463.024999999</v>
      </c>
      <c r="R121" s="3"/>
    </row>
    <row r="122" spans="1:18" x14ac:dyDescent="0.25">
      <c r="C122" s="67" t="s">
        <v>253</v>
      </c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</sheetData>
  <sheetProtection algorithmName="SHA-512" hashValue="/WCAO0JdKYLD04gpR0dRm35Hf3afyVKe2xbcedLsAtyMwhgcf9Bw4qMV6G2j5L86P+V3VV6DpqZyWv2b5BzurA==" saltValue="12VEYTwSRum7B86cZ3mzOA==" spinCount="100000" sheet="1" objects="1" scenarios="1" selectLockedCells="1" selectUnlockedCells="1"/>
  <mergeCells count="7">
    <mergeCell ref="C4:Q4"/>
    <mergeCell ref="C7:C8"/>
    <mergeCell ref="D7:D8"/>
    <mergeCell ref="E7:E8"/>
    <mergeCell ref="F7:O7"/>
    <mergeCell ref="P7:P8"/>
    <mergeCell ref="Q7:Q8"/>
  </mergeCells>
  <printOptions horizontalCentered="1"/>
  <pageMargins left="0.70866141732283472" right="0.70866141732283472" top="0.6692913385826772" bottom="0.51181102362204722" header="0.51181102362204722" footer="0.31496062992125984"/>
  <pageSetup paperSize="9" scale="52" fitToHeight="5" orientation="landscape" horizontalDpi="4294967293" verticalDpi="4294967293" r:id="rId1"/>
  <headerFooter>
    <oddHeader>&amp;R&amp;"-,Félkövér"&amp;A&amp;"-,Normál" 
a ___/ _____. (___. ___.) Önkormányzati rendelethez</oddHeader>
    <oddFooter>&amp;R&amp;N. oldal / &amp;P. oldal</oddFooter>
  </headerFooter>
  <rowBreaks count="2" manualBreakCount="2">
    <brk id="34" min="2" max="16" man="1"/>
    <brk id="105" min="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25. melléklet</vt:lpstr>
      <vt:lpstr>'25. melléklet'!Nyomtatási_cím</vt:lpstr>
      <vt:lpstr>'25.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2025-05-05T12:06:17Z</cp:lastPrinted>
  <dcterms:created xsi:type="dcterms:W3CDTF">2022-02-15T06:34:24Z</dcterms:created>
  <dcterms:modified xsi:type="dcterms:W3CDTF">2025-05-07T07:26:10Z</dcterms:modified>
</cp:coreProperties>
</file>