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4 évi Teljesítés\2024 évi Zárszámadás\Közgyűlésre mellékletek\"/>
    </mc:Choice>
  </mc:AlternateContent>
  <bookViews>
    <workbookView xWindow="15" yWindow="45" windowWidth="14220" windowHeight="12180" tabRatio="122"/>
  </bookViews>
  <sheets>
    <sheet name="21. melléklet" sheetId="4" r:id="rId1"/>
  </sheets>
  <definedNames>
    <definedName name="_xlnm.Print_Area" localSheetId="0">'21. melléklet'!$B$4:$P$37</definedName>
  </definedNames>
  <calcPr calcId="162913"/>
</workbook>
</file>

<file path=xl/calcChain.xml><?xml version="1.0" encoding="utf-8"?>
<calcChain xmlns="http://schemas.openxmlformats.org/spreadsheetml/2006/main">
  <c r="F36" i="4" l="1"/>
  <c r="D36" i="4" s="1"/>
  <c r="F30" i="4"/>
  <c r="F29" i="4"/>
  <c r="F19" i="4"/>
  <c r="F20" i="4"/>
  <c r="F21" i="4"/>
  <c r="D21" i="4" s="1"/>
  <c r="F18" i="4" l="1"/>
  <c r="D18" i="4" s="1"/>
  <c r="D20" i="4"/>
  <c r="D19" i="4"/>
  <c r="F27" i="4" l="1"/>
  <c r="E25" i="4" l="1"/>
  <c r="F10" i="4" l="1"/>
  <c r="O12" i="4" l="1"/>
  <c r="J25" i="4"/>
  <c r="D30" i="4" l="1"/>
  <c r="F15" i="4"/>
  <c r="F16" i="4"/>
  <c r="M25" i="4"/>
  <c r="L12" i="4"/>
  <c r="P25" i="4"/>
  <c r="L25" i="4"/>
  <c r="O25" i="4"/>
  <c r="O33" i="4" s="1"/>
  <c r="P12" i="4"/>
  <c r="F28" i="4"/>
  <c r="E12" i="4"/>
  <c r="D10" i="4"/>
  <c r="N25" i="4"/>
  <c r="N12" i="4"/>
  <c r="M12" i="4"/>
  <c r="K25" i="4"/>
  <c r="F31" i="4"/>
  <c r="K12" i="4"/>
  <c r="F17" i="4"/>
  <c r="J12" i="4"/>
  <c r="J33" i="4" s="1"/>
  <c r="I25" i="4"/>
  <c r="I12" i="4"/>
  <c r="G25" i="4"/>
  <c r="D31" i="4" l="1"/>
  <c r="D27" i="4"/>
  <c r="D28" i="4"/>
  <c r="D29" i="4"/>
  <c r="D17" i="4"/>
  <c r="D15" i="4"/>
  <c r="D16" i="4"/>
  <c r="G12" i="4"/>
  <c r="L33" i="4"/>
  <c r="M33" i="4"/>
  <c r="P33" i="4"/>
  <c r="E33" i="4"/>
  <c r="N33" i="4"/>
  <c r="I33" i="4"/>
  <c r="K33" i="4"/>
  <c r="G33" i="4" l="1"/>
  <c r="F23" i="4" l="1"/>
  <c r="F14" i="4"/>
  <c r="D23" i="4" l="1"/>
  <c r="D14" i="4"/>
  <c r="F26" i="4"/>
  <c r="H25" i="4"/>
  <c r="F25" i="4" s="1"/>
  <c r="F13" i="4"/>
  <c r="H12" i="4"/>
  <c r="D26" i="4" l="1"/>
  <c r="D25" i="4"/>
  <c r="D13" i="4"/>
  <c r="H33" i="4"/>
  <c r="F12" i="4"/>
  <c r="D12" i="4" l="1"/>
  <c r="F33" i="4"/>
  <c r="D33" i="4" l="1"/>
</calcChain>
</file>

<file path=xl/sharedStrings.xml><?xml version="1.0" encoding="utf-8"?>
<sst xmlns="http://schemas.openxmlformats.org/spreadsheetml/2006/main" count="79" uniqueCount="64">
  <si>
    <t>adatok E Ft-ban</t>
  </si>
  <si>
    <t>ssz.</t>
  </si>
  <si>
    <t>Megnevezés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</si>
  <si>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</si>
  <si>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</si>
  <si>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</si>
  <si>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</si>
  <si>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</si>
  <si>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</si>
  <si>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</si>
  <si>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</si>
  <si>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</si>
  <si>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</si>
  <si>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</si>
  <si>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</si>
  <si>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</si>
  <si>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</si>
  <si>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</si>
  <si>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Bevételek (+)</t>
  </si>
  <si>
    <t>Kiadások (-)</t>
  </si>
  <si>
    <t>Költségvetési bevételek</t>
  </si>
  <si>
    <t>Finanszírozási bevételek</t>
  </si>
  <si>
    <t>Sajátos elszámolások bevételei</t>
  </si>
  <si>
    <t>Forgótőke elszámolása</t>
  </si>
  <si>
    <t>December havi illetmények</t>
  </si>
  <si>
    <t>Maradvány igénybevétel</t>
  </si>
  <si>
    <t>Költségvetési kiadások</t>
  </si>
  <si>
    <t>Finanszírozási kiadások</t>
  </si>
  <si>
    <t>Sajátos elszámolások kiadásai</t>
  </si>
  <si>
    <t>Ebből:   Kapott előlegek</t>
  </si>
  <si>
    <t>Más szervezetet megilletőmegillető elszámolások</t>
  </si>
  <si>
    <t>2.1</t>
  </si>
  <si>
    <t>2.2</t>
  </si>
  <si>
    <t>2.3</t>
  </si>
  <si>
    <t>4.1</t>
  </si>
  <si>
    <t>4.2</t>
  </si>
  <si>
    <t>4.3</t>
  </si>
  <si>
    <t>Város</t>
  </si>
  <si>
    <t>Bölcsődék Igazgatósága</t>
  </si>
  <si>
    <t>Egyesített 
Szociális 
Intézmény</t>
  </si>
  <si>
    <t>Útkeresés 
Segítő 
Szolgálat</t>
  </si>
  <si>
    <t>József Attila 
Könyvtár</t>
  </si>
  <si>
    <t>Egészség-
megőrzési  
Központ</t>
  </si>
  <si>
    <t>Intercisa 
Múzeum</t>
  </si>
  <si>
    <t>Gazdasági 
Ellátó 
Szervezet</t>
  </si>
  <si>
    <t>Dunaújváros
Megyei
Jogú Város
Önkormányzata</t>
  </si>
  <si>
    <t>DMJV Önkormányzata
által fenntartott
 Intézmények</t>
  </si>
  <si>
    <t>Tájékoztató adat:</t>
  </si>
  <si>
    <t>Központi irányító szervi támogatások</t>
  </si>
  <si>
    <t>Bartók 
Kamara-színház</t>
  </si>
  <si>
    <t>Ebből:   Adott előlegek és adott előghez kapcs.
            előzetesen felsz. nem levonható ÁFA</t>
  </si>
  <si>
    <t>Polgármesteri 
Hivatal</t>
  </si>
  <si>
    <t>Dújvárosi 
Óvodák</t>
  </si>
  <si>
    <t>C/I Lekötött bankbetétek (=C/I/1+…+C/I/4)</t>
  </si>
  <si>
    <t>H/III/2 Továbbadási célból folyósított támogatások, ellátások elszámolása</t>
  </si>
  <si>
    <t>Kiadás</t>
  </si>
  <si>
    <t>Bevétel</t>
  </si>
  <si>
    <t>Letétre, megőrz.-re, fed.kez.-re átvett pénzeszk. és Továbbadási célból foly. Támogatások</t>
  </si>
  <si>
    <t>Dunaújváros Megyei Jogú Város Önkormányzat 
2024. évi  pénzforgalmának változása</t>
  </si>
  <si>
    <r>
      <t>21. melléklet</t>
    </r>
    <r>
      <rPr>
        <sz val="10"/>
        <rFont val="Arial"/>
        <family val="2"/>
        <charset val="238"/>
      </rPr>
      <t xml:space="preserve">  </t>
    </r>
  </si>
  <si>
    <r>
      <t>Pénzkészlet a tárgyidőszak elején</t>
    </r>
    <r>
      <rPr>
        <sz val="10"/>
        <rFont val="Arial"/>
        <family val="2"/>
        <charset val="238"/>
      </rPr>
      <t xml:space="preserve"> 
Forintban vezetett költségvetési 
pénzforgalmi számlák egyenlege 
(Előirányzat-felhasználási keretszámlák egyenlege)</t>
    </r>
  </si>
  <si>
    <r>
      <t>Pénzkészlet a tárgyidőszak végén</t>
    </r>
    <r>
      <rPr>
        <sz val="10"/>
        <rFont val="Arial"/>
        <family val="2"/>
        <charset val="238"/>
      </rPr>
      <t xml:space="preserve"> 
Forintban vezetett költségvetési 
pénzforgalmi számlák egyenlege 
(Előirányzat-felhasználási keretszámlák egyenlege) 
[5= 1+2-4-3]</t>
    </r>
  </si>
  <si>
    <t>Dunaújváros, 2025. május hó 15.</t>
  </si>
  <si>
    <t>a ___/_____. (___. ___.)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</si>
</sst>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[Red]\-#,##0\ "/>
    <numFmt numFmtId="165" formatCode="#,##0.000_ ;[Red]\-#,##0.000\ "/>
    <numFmt numFmtId="166" formatCode="#,##0_ ;\-#,##0\ "/>
  </numFmts>
  <fonts count="8" x14ac:knownFonts="1"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1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/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0" fontId="0" fillId="0" borderId="6" xfId="0" applyFont="1" applyFill="1" applyBorder="1" applyAlignment="1">
      <alignment horizontal="left" vertical="center" indent="2"/>
    </xf>
    <xf numFmtId="0" fontId="0" fillId="0" borderId="8" xfId="0" applyFont="1" applyFill="1" applyBorder="1" applyAlignment="1">
      <alignment horizontal="left" vertical="center" indent="2"/>
    </xf>
    <xf numFmtId="164" fontId="1" fillId="0" borderId="1" xfId="0" applyNumberFormat="1" applyFont="1" applyFill="1" applyBorder="1" applyAlignment="1">
      <alignment horizontal="right" vertical="center"/>
    </xf>
    <xf numFmtId="164" fontId="0" fillId="0" borderId="0" xfId="0" applyNumberFormat="1" applyFont="1" applyAlignment="1">
      <alignment horizontal="right" vertical="center"/>
    </xf>
    <xf numFmtId="164" fontId="0" fillId="0" borderId="6" xfId="0" applyNumberFormat="1" applyFont="1" applyFill="1" applyBorder="1" applyAlignment="1">
      <alignment horizontal="right" vertical="center"/>
    </xf>
    <xf numFmtId="164" fontId="0" fillId="0" borderId="8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right" vertical="center"/>
    </xf>
    <xf numFmtId="0" fontId="5" fillId="0" borderId="0" xfId="0" applyFont="1"/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indent="1"/>
    </xf>
    <xf numFmtId="164" fontId="0" fillId="0" borderId="0" xfId="0" applyNumberFormat="1" applyFont="1" applyFill="1" applyAlignment="1">
      <alignment horizontal="right" vertical="center"/>
    </xf>
    <xf numFmtId="164" fontId="0" fillId="0" borderId="10" xfId="0" applyNumberFormat="1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right" vertical="center"/>
    </xf>
    <xf numFmtId="0" fontId="0" fillId="0" borderId="0" xfId="0" applyFont="1" applyFill="1"/>
    <xf numFmtId="164" fontId="5" fillId="0" borderId="4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horizontal="right"/>
    </xf>
    <xf numFmtId="0" fontId="0" fillId="0" borderId="7" xfId="0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0" fillId="0" borderId="7" xfId="0" applyFont="1" applyFill="1" applyBorder="1" applyAlignment="1">
      <alignment horizontal="right" vertical="center"/>
    </xf>
    <xf numFmtId="0" fontId="0" fillId="0" borderId="10" xfId="0" applyFont="1" applyFill="1" applyBorder="1" applyAlignment="1">
      <alignment horizontal="left" vertical="center" indent="7"/>
    </xf>
    <xf numFmtId="164" fontId="0" fillId="0" borderId="0" xfId="0" applyNumberFormat="1" applyFont="1" applyFill="1"/>
    <xf numFmtId="0" fontId="0" fillId="0" borderId="11" xfId="0" applyFont="1" applyFill="1" applyBorder="1"/>
    <xf numFmtId="0" fontId="6" fillId="0" borderId="13" xfId="0" applyFont="1" applyFill="1" applyBorder="1" applyAlignment="1">
      <alignment vertical="center"/>
    </xf>
    <xf numFmtId="16" fontId="0" fillId="0" borderId="5" xfId="0" quotePrefix="1" applyNumberFormat="1" applyFont="1" applyFill="1" applyBorder="1" applyAlignment="1">
      <alignment horizontal="right" vertical="center"/>
    </xf>
    <xf numFmtId="16" fontId="0" fillId="0" borderId="7" xfId="0" quotePrefix="1" applyNumberFormat="1" applyFont="1" applyFill="1" applyBorder="1" applyAlignment="1">
      <alignment horizontal="right" vertical="center"/>
    </xf>
    <xf numFmtId="0" fontId="0" fillId="0" borderId="8" xfId="0" applyFont="1" applyFill="1" applyBorder="1" applyAlignment="1">
      <alignment horizontal="left" vertical="center" indent="3"/>
    </xf>
    <xf numFmtId="0" fontId="0" fillId="0" borderId="8" xfId="0" applyFont="1" applyFill="1" applyBorder="1" applyAlignment="1">
      <alignment horizontal="left" vertical="center" wrapText="1" indent="7"/>
    </xf>
    <xf numFmtId="0" fontId="0" fillId="0" borderId="10" xfId="0" applyFont="1" applyFill="1" applyBorder="1" applyAlignment="1">
      <alignment horizontal="left" vertical="center" wrapText="1" indent="7"/>
    </xf>
    <xf numFmtId="0" fontId="0" fillId="0" borderId="5" xfId="0" quotePrefix="1" applyFont="1" applyFill="1" applyBorder="1" applyAlignment="1">
      <alignment horizontal="right" vertical="center"/>
    </xf>
    <xf numFmtId="0" fontId="0" fillId="0" borderId="8" xfId="0" applyFont="1" applyFill="1" applyBorder="1" applyAlignment="1">
      <alignment horizontal="left" vertical="center" wrapText="1" indent="3"/>
    </xf>
    <xf numFmtId="0" fontId="0" fillId="0" borderId="16" xfId="0" applyFont="1" applyFill="1" applyBorder="1" applyAlignment="1">
      <alignment vertical="center"/>
    </xf>
    <xf numFmtId="0" fontId="0" fillId="0" borderId="17" xfId="0" applyFont="1" applyFill="1" applyBorder="1" applyAlignment="1">
      <alignment horizontal="left" vertical="center" wrapText="1" indent="7"/>
    </xf>
    <xf numFmtId="0" fontId="0" fillId="0" borderId="18" xfId="0" applyFont="1" applyFill="1" applyBorder="1"/>
    <xf numFmtId="0" fontId="0" fillId="0" borderId="19" xfId="0" applyFont="1" applyFill="1" applyBorder="1"/>
    <xf numFmtId="0" fontId="0" fillId="0" borderId="0" xfId="0" applyFont="1" applyFill="1" applyAlignment="1">
      <alignment horizontal="center" vertical="center"/>
    </xf>
    <xf numFmtId="164" fontId="0" fillId="0" borderId="0" xfId="0" applyNumberFormat="1" applyFont="1" applyFill="1" applyAlignment="1">
      <alignment horizontal="center" vertical="center"/>
    </xf>
    <xf numFmtId="166" fontId="7" fillId="0" borderId="0" xfId="0" applyNumberFormat="1" applyFont="1" applyFill="1" applyAlignment="1">
      <alignment horizontal="right" vertical="center"/>
    </xf>
    <xf numFmtId="3" fontId="0" fillId="0" borderId="0" xfId="0" applyNumberFormat="1" applyFont="1" applyFill="1"/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2" xfId="0" applyFont="1" applyFill="1" applyBorder="1" applyAlignment="1">
      <alignment vertical="center"/>
    </xf>
    <xf numFmtId="0" fontId="0" fillId="0" borderId="11" xfId="0" applyFont="1" applyFill="1" applyBorder="1" applyAlignment="1">
      <alignment vertical="center"/>
    </xf>
    <xf numFmtId="0" fontId="0" fillId="0" borderId="12" xfId="0" applyFont="1" applyFill="1" applyBorder="1" applyAlignment="1">
      <alignment horizontal="left" vertical="center" wrapText="1" indent="7"/>
    </xf>
    <xf numFmtId="164" fontId="0" fillId="0" borderId="3" xfId="0" applyNumberFormat="1" applyFont="1" applyFill="1" applyBorder="1" applyAlignment="1">
      <alignment horizontal="right" vertical="center"/>
    </xf>
    <xf numFmtId="164" fontId="0" fillId="0" borderId="12" xfId="0" applyNumberFormat="1" applyFont="1" applyFill="1" applyBorder="1" applyAlignment="1">
      <alignment horizontal="right" vertical="center"/>
    </xf>
    <xf numFmtId="0" fontId="0" fillId="0" borderId="8" xfId="0" applyFont="1" applyFill="1" applyBorder="1" applyAlignment="1">
      <alignment horizontal="left" vertical="top" wrapText="1" indent="7"/>
    </xf>
    <xf numFmtId="165" fontId="0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164" fontId="0" fillId="0" borderId="15" xfId="0" applyNumberFormat="1" applyFont="1" applyFill="1" applyBorder="1" applyAlignment="1">
      <alignment horizontal="right" vertical="center"/>
    </xf>
    <xf numFmtId="164" fontId="0" fillId="0" borderId="14" xfId="0" applyNumberFormat="1" applyFont="1" applyFill="1" applyBorder="1" applyAlignment="1">
      <alignment horizontal="right" vertical="center"/>
    </xf>
    <xf numFmtId="164" fontId="0" fillId="0" borderId="0" xfId="0" applyNumberFormat="1" applyFont="1" applyFill="1" applyBorder="1" applyAlignment="1">
      <alignment horizontal="right" vertical="center"/>
    </xf>
    <xf numFmtId="0" fontId="0" fillId="0" borderId="0" xfId="0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center" wrapText="1"/>
    </xf>
    <xf numFmtId="166" fontId="5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FFEFFF"/>
      <color rgb="FF0000FF"/>
      <color rgb="FFFFF7FF"/>
      <color rgb="FFFFE1FF"/>
      <color rgb="FFF6ECE2"/>
      <color rgb="FFEEDDFF"/>
      <color rgb="FFB9FFB9"/>
      <color rgb="FF99FF99"/>
      <color rgb="FF99FF33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P39"/>
  <sheetViews>
    <sheetView tabSelected="1" zoomScale="80" zoomScaleNormal="80" zoomScaleSheetLayoutView="75" workbookViewId="0">
      <pane xSplit="3" ySplit="9" topLeftCell="D10" activePane="bottomRight" state="frozen"/>
      <selection activeCell="C38" sqref="C38"/>
      <selection pane="topRight" activeCell="C38" sqref="C38"/>
      <selection pane="bottomLeft" activeCell="C38" sqref="C38"/>
      <selection pane="bottomRight" activeCell="J15" sqref="J15"/>
    </sheetView>
  </sheetViews>
  <sheetFormatPr defaultRowHeight="12.75" outlineLevelRow="1" x14ac:dyDescent="0.2"/>
  <cols>
    <col min="1" max="1" width="5" style="47" customWidth="1"/>
    <col min="2" max="2" width="9.140625" style="22"/>
    <col min="3" max="3" width="56.28515625" style="22" customWidth="1"/>
    <col min="4" max="4" width="22.140625" style="22" customWidth="1"/>
    <col min="5" max="5" width="18.140625" style="22" customWidth="1"/>
    <col min="6" max="6" width="22.7109375" style="22" customWidth="1"/>
    <col min="7" max="7" width="16.7109375" style="22" bestFit="1" customWidth="1"/>
    <col min="8" max="8" width="18.42578125" style="22" bestFit="1" customWidth="1"/>
    <col min="9" max="9" width="14.85546875" style="22" bestFit="1" customWidth="1"/>
    <col min="10" max="10" width="16.7109375" style="22" bestFit="1" customWidth="1"/>
    <col min="11" max="11" width="17" style="22" bestFit="1" customWidth="1"/>
    <col min="12" max="14" width="14.85546875" style="22" bestFit="1" customWidth="1"/>
    <col min="15" max="15" width="13" style="22" customWidth="1"/>
    <col min="16" max="16" width="14.85546875" style="22" customWidth="1"/>
    <col min="17" max="16384" width="9.140625" style="6"/>
  </cols>
  <sheetData>
    <row r="1" spans="1:16" ht="12.75" customHeight="1" x14ac:dyDescent="0.2"/>
    <row r="2" spans="1:16" ht="20.25" customHeight="1" x14ac:dyDescent="0.2">
      <c r="B2" s="2"/>
      <c r="C2" s="2"/>
      <c r="D2" s="56"/>
      <c r="E2" s="2"/>
      <c r="F2" s="56"/>
      <c r="G2" s="2"/>
      <c r="H2" s="2"/>
      <c r="I2" s="2"/>
      <c r="J2" s="2"/>
      <c r="K2" s="2"/>
      <c r="L2" s="2"/>
      <c r="M2" s="2"/>
      <c r="N2" s="2"/>
      <c r="O2" s="2"/>
      <c r="P2" s="45" t="s">
        <v>59</v>
      </c>
    </row>
    <row r="3" spans="1:16" x14ac:dyDescent="0.2">
      <c r="B3" s="2"/>
      <c r="C3" s="2"/>
      <c r="D3" s="56"/>
      <c r="E3" s="2"/>
      <c r="F3" s="56"/>
      <c r="G3" s="2"/>
      <c r="H3" s="2"/>
      <c r="I3" s="2"/>
      <c r="J3" s="2"/>
      <c r="K3" s="2"/>
      <c r="L3" s="2"/>
      <c r="M3" s="2"/>
      <c r="N3" s="2"/>
      <c r="O3" s="2"/>
      <c r="P3" s="57" t="s">
        <v>63</v>
      </c>
    </row>
    <row r="4" spans="1:16" ht="42.75" customHeight="1" x14ac:dyDescent="0.2">
      <c r="B4" s="65" t="s">
        <v>58</v>
      </c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</row>
    <row r="6" spans="1:16" ht="20.25" x14ac:dyDescent="0.2">
      <c r="F6" s="31"/>
      <c r="G6" s="31"/>
      <c r="H6" s="31"/>
      <c r="I6" s="31"/>
      <c r="J6" s="31"/>
      <c r="K6" s="31"/>
      <c r="L6" s="31"/>
      <c r="M6" s="31"/>
      <c r="P6" s="24" t="s">
        <v>0</v>
      </c>
    </row>
    <row r="7" spans="1:16" ht="29.25" customHeight="1" x14ac:dyDescent="0.2">
      <c r="B7" s="66" t="s">
        <v>1</v>
      </c>
      <c r="C7" s="68" t="s">
        <v>2</v>
      </c>
      <c r="D7" s="68" t="s">
        <v>37</v>
      </c>
      <c r="E7" s="70" t="s">
        <v>45</v>
      </c>
      <c r="F7" s="72" t="s">
        <v>46</v>
      </c>
      <c r="G7" s="70" t="s">
        <v>51</v>
      </c>
      <c r="H7" s="70" t="s">
        <v>52</v>
      </c>
      <c r="I7" s="70" t="s">
        <v>38</v>
      </c>
      <c r="J7" s="70" t="s">
        <v>39</v>
      </c>
      <c r="K7" s="70" t="s">
        <v>49</v>
      </c>
      <c r="L7" s="70" t="s">
        <v>40</v>
      </c>
      <c r="M7" s="70" t="s">
        <v>41</v>
      </c>
      <c r="N7" s="70" t="s">
        <v>42</v>
      </c>
      <c r="O7" s="70" t="s">
        <v>43</v>
      </c>
      <c r="P7" s="70" t="s">
        <v>44</v>
      </c>
    </row>
    <row r="8" spans="1:16" ht="29.25" customHeight="1" x14ac:dyDescent="0.2">
      <c r="B8" s="67"/>
      <c r="C8" s="69"/>
      <c r="D8" s="69"/>
      <c r="E8" s="71"/>
      <c r="F8" s="73"/>
      <c r="G8" s="71"/>
      <c r="H8" s="71"/>
      <c r="I8" s="71"/>
      <c r="J8" s="71"/>
      <c r="K8" s="71"/>
      <c r="L8" s="71"/>
      <c r="M8" s="71"/>
      <c r="N8" s="71"/>
      <c r="O8" s="71"/>
      <c r="P8" s="71"/>
    </row>
    <row r="9" spans="1:16" ht="15" x14ac:dyDescent="0.2">
      <c r="B9" s="5" t="s">
        <v>3</v>
      </c>
      <c r="C9" s="7" t="s">
        <v>4</v>
      </c>
      <c r="D9" s="7" t="s">
        <v>5</v>
      </c>
      <c r="E9" s="7" t="s">
        <v>6</v>
      </c>
      <c r="F9" s="7" t="s">
        <v>7</v>
      </c>
      <c r="G9" s="7" t="s">
        <v>8</v>
      </c>
      <c r="H9" s="7" t="s">
        <v>9</v>
      </c>
      <c r="I9" s="7" t="s">
        <v>10</v>
      </c>
      <c r="J9" s="7" t="s">
        <v>11</v>
      </c>
      <c r="K9" s="7" t="s">
        <v>12</v>
      </c>
      <c r="L9" s="7" t="s">
        <v>13</v>
      </c>
      <c r="M9" s="7" t="s">
        <v>14</v>
      </c>
      <c r="N9" s="7" t="s">
        <v>15</v>
      </c>
      <c r="O9" s="7" t="s">
        <v>16</v>
      </c>
      <c r="P9" s="7" t="s">
        <v>17</v>
      </c>
    </row>
    <row r="10" spans="1:16" ht="54" x14ac:dyDescent="0.2">
      <c r="A10" s="48"/>
      <c r="B10" s="3" t="s">
        <v>3</v>
      </c>
      <c r="C10" s="8" t="s">
        <v>60</v>
      </c>
      <c r="D10" s="11">
        <f>+E10+F10</f>
        <v>1353099.571</v>
      </c>
      <c r="E10" s="11">
        <v>1268855.1880000001</v>
      </c>
      <c r="F10" s="11">
        <f>+G10+H10+I10+J10+L10+K10+M10+N10+O10+P10</f>
        <v>84244.382999999987</v>
      </c>
      <c r="G10" s="11">
        <v>503.72699999999998</v>
      </c>
      <c r="H10" s="11">
        <v>603.44000000000005</v>
      </c>
      <c r="I10" s="11">
        <v>861.80399999999997</v>
      </c>
      <c r="J10" s="11">
        <v>41299.214</v>
      </c>
      <c r="K10" s="11">
        <v>1599.78</v>
      </c>
      <c r="L10" s="11">
        <v>1561.8979999999999</v>
      </c>
      <c r="M10" s="11">
        <v>185.63</v>
      </c>
      <c r="N10" s="11">
        <v>36141.279999999999</v>
      </c>
      <c r="O10" s="11">
        <v>145.71</v>
      </c>
      <c r="P10" s="11">
        <v>1341.9</v>
      </c>
    </row>
    <row r="11" spans="1:16" ht="9.75" customHeight="1" x14ac:dyDescent="0.2"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</row>
    <row r="12" spans="1:16" s="16" customFormat="1" ht="30" customHeight="1" x14ac:dyDescent="0.2">
      <c r="A12" s="47"/>
      <c r="B12" s="17" t="s">
        <v>4</v>
      </c>
      <c r="C12" s="18" t="s">
        <v>18</v>
      </c>
      <c r="D12" s="11">
        <f t="shared" ref="D12:D21" si="0">+E12+F12</f>
        <v>25892892.52</v>
      </c>
      <c r="E12" s="11">
        <f>+E13+E14+E15</f>
        <v>17008101.577</v>
      </c>
      <c r="F12" s="11">
        <f t="shared" ref="F12:F21" si="1">+G12+H12+I12+J12+L12+K12+M12+N12+O12+P12</f>
        <v>8884790.943</v>
      </c>
      <c r="G12" s="11">
        <f>+G13+G14+G15</f>
        <v>1375940.7750000001</v>
      </c>
      <c r="H12" s="11">
        <f t="shared" ref="H12:P12" si="2">+H13+H14+H15</f>
        <v>1856603.223</v>
      </c>
      <c r="I12" s="11">
        <f t="shared" si="2"/>
        <v>998286.924</v>
      </c>
      <c r="J12" s="11">
        <f t="shared" si="2"/>
        <v>1589164.639</v>
      </c>
      <c r="K12" s="11">
        <f>+K13+K14+K15</f>
        <v>544225.03300000005</v>
      </c>
      <c r="L12" s="11">
        <f t="shared" si="2"/>
        <v>395460.598</v>
      </c>
      <c r="M12" s="11">
        <f t="shared" si="2"/>
        <v>133596.79699999999</v>
      </c>
      <c r="N12" s="11">
        <f t="shared" si="2"/>
        <v>389270.62700000004</v>
      </c>
      <c r="O12" s="11">
        <f t="shared" si="2"/>
        <v>94890.02</v>
      </c>
      <c r="P12" s="11">
        <f t="shared" si="2"/>
        <v>1507352.3069999998</v>
      </c>
    </row>
    <row r="13" spans="1:16" s="1" customFormat="1" ht="21.75" customHeight="1" x14ac:dyDescent="0.2">
      <c r="A13" s="49"/>
      <c r="B13" s="32" t="s">
        <v>31</v>
      </c>
      <c r="C13" s="9" t="s">
        <v>20</v>
      </c>
      <c r="D13" s="13">
        <f t="shared" si="0"/>
        <v>15288417.502</v>
      </c>
      <c r="E13" s="13">
        <v>13774956.923</v>
      </c>
      <c r="F13" s="13">
        <f t="shared" si="1"/>
        <v>1513460.5789999999</v>
      </c>
      <c r="G13" s="13">
        <v>25888.103999999999</v>
      </c>
      <c r="H13" s="13">
        <v>57510.017999999996</v>
      </c>
      <c r="I13" s="13">
        <v>49383.633000000002</v>
      </c>
      <c r="J13" s="13">
        <v>496514.739</v>
      </c>
      <c r="K13" s="13">
        <v>139154.10200000001</v>
      </c>
      <c r="L13" s="13">
        <v>3370.5320000000002</v>
      </c>
      <c r="M13" s="13">
        <v>7583.5249999999996</v>
      </c>
      <c r="N13" s="13">
        <v>318900.53100000002</v>
      </c>
      <c r="O13" s="13">
        <v>4012.596</v>
      </c>
      <c r="P13" s="13">
        <v>411142.799</v>
      </c>
    </row>
    <row r="14" spans="1:16" s="1" customFormat="1" ht="21.75" customHeight="1" x14ac:dyDescent="0.2">
      <c r="A14" s="49"/>
      <c r="B14" s="33" t="s">
        <v>32</v>
      </c>
      <c r="C14" s="10" t="s">
        <v>21</v>
      </c>
      <c r="D14" s="14">
        <f>+E14+F14</f>
        <v>10557048.196999999</v>
      </c>
      <c r="E14" s="14">
        <v>3182677.06</v>
      </c>
      <c r="F14" s="14">
        <f t="shared" si="1"/>
        <v>7374371.1369999992</v>
      </c>
      <c r="G14" s="14">
        <v>1350055.1710000001</v>
      </c>
      <c r="H14" s="14">
        <v>1799093.2050000001</v>
      </c>
      <c r="I14" s="14">
        <v>948903.29099999997</v>
      </c>
      <c r="J14" s="14">
        <v>1096166.6529999999</v>
      </c>
      <c r="K14" s="14">
        <v>405070.93099999998</v>
      </c>
      <c r="L14" s="14">
        <v>391626.97100000002</v>
      </c>
      <c r="M14" s="14">
        <v>126013.272</v>
      </c>
      <c r="N14" s="14">
        <v>70370.096000000005</v>
      </c>
      <c r="O14" s="14">
        <v>90877.423999999999</v>
      </c>
      <c r="P14" s="14">
        <v>1096194.1229999999</v>
      </c>
    </row>
    <row r="15" spans="1:16" s="1" customFormat="1" ht="21.75" customHeight="1" x14ac:dyDescent="0.2">
      <c r="A15" s="49"/>
      <c r="B15" s="33" t="s">
        <v>33</v>
      </c>
      <c r="C15" s="10" t="s">
        <v>22</v>
      </c>
      <c r="D15" s="14">
        <f t="shared" si="0"/>
        <v>47426.820999999996</v>
      </c>
      <c r="E15" s="14">
        <v>50467.593999999997</v>
      </c>
      <c r="F15" s="14">
        <f t="shared" si="1"/>
        <v>-3040.7730000000001</v>
      </c>
      <c r="G15" s="14">
        <v>-2.5</v>
      </c>
      <c r="H15" s="14">
        <v>0</v>
      </c>
      <c r="I15" s="14">
        <v>0</v>
      </c>
      <c r="J15" s="14">
        <v>-3516.7530000000002</v>
      </c>
      <c r="K15" s="14">
        <v>0</v>
      </c>
      <c r="L15" s="14">
        <v>463.09500000000003</v>
      </c>
      <c r="M15" s="14">
        <v>0</v>
      </c>
      <c r="N15" s="14">
        <v>0</v>
      </c>
      <c r="O15" s="14">
        <v>0</v>
      </c>
      <c r="P15" s="14">
        <v>15.385</v>
      </c>
    </row>
    <row r="16" spans="1:16" s="1" customFormat="1" ht="21.75" customHeight="1" x14ac:dyDescent="0.2">
      <c r="A16" s="49"/>
      <c r="B16" s="25"/>
      <c r="C16" s="34" t="s">
        <v>29</v>
      </c>
      <c r="D16" s="14">
        <f t="shared" si="0"/>
        <v>50684.034</v>
      </c>
      <c r="E16" s="14">
        <v>50831.201000000001</v>
      </c>
      <c r="F16" s="14">
        <f t="shared" si="1"/>
        <v>-147.167</v>
      </c>
      <c r="G16" s="14">
        <v>-2.5</v>
      </c>
      <c r="H16" s="14">
        <v>0</v>
      </c>
      <c r="I16" s="14">
        <v>0</v>
      </c>
      <c r="J16" s="14">
        <v>-128.55199999999999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-16.114999999999998</v>
      </c>
    </row>
    <row r="17" spans="1:16" s="1" customFormat="1" ht="27" customHeight="1" x14ac:dyDescent="0.2">
      <c r="A17" s="49"/>
      <c r="B17" s="25"/>
      <c r="C17" s="35" t="s">
        <v>30</v>
      </c>
      <c r="D17" s="14">
        <f t="shared" si="0"/>
        <v>-3.4859999999999971</v>
      </c>
      <c r="E17" s="14">
        <v>-34.985999999999997</v>
      </c>
      <c r="F17" s="14">
        <f t="shared" si="1"/>
        <v>31.5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31.5</v>
      </c>
    </row>
    <row r="18" spans="1:16" s="1" customFormat="1" ht="27" customHeight="1" x14ac:dyDescent="0.2">
      <c r="A18" s="49"/>
      <c r="B18" s="39"/>
      <c r="C18" s="55" t="s">
        <v>57</v>
      </c>
      <c r="D18" s="14">
        <f t="shared" si="0"/>
        <v>-3263.7269999999999</v>
      </c>
      <c r="E18" s="14">
        <v>-338.62099999999998</v>
      </c>
      <c r="F18" s="14">
        <f t="shared" si="1"/>
        <v>-2925.1059999999998</v>
      </c>
      <c r="G18" s="14">
        <v>0</v>
      </c>
      <c r="H18" s="14">
        <v>0</v>
      </c>
      <c r="I18" s="58">
        <v>0</v>
      </c>
      <c r="J18" s="14">
        <v>-3388.201</v>
      </c>
      <c r="K18" s="14">
        <v>0</v>
      </c>
      <c r="L18" s="14">
        <v>463.09500000000003</v>
      </c>
      <c r="M18" s="58">
        <v>0</v>
      </c>
      <c r="N18" s="14">
        <v>0</v>
      </c>
      <c r="O18" s="14">
        <v>0</v>
      </c>
      <c r="P18" s="14">
        <v>0</v>
      </c>
    </row>
    <row r="19" spans="1:16" s="1" customFormat="1" ht="27" customHeight="1" x14ac:dyDescent="0.2">
      <c r="A19" s="49"/>
      <c r="B19" s="39"/>
      <c r="C19" s="40" t="s">
        <v>53</v>
      </c>
      <c r="D19" s="14">
        <f t="shared" si="0"/>
        <v>0</v>
      </c>
      <c r="E19" s="58">
        <v>0</v>
      </c>
      <c r="F19" s="14">
        <f t="shared" si="1"/>
        <v>0</v>
      </c>
      <c r="G19" s="14">
        <v>0</v>
      </c>
      <c r="H19" s="14">
        <v>0</v>
      </c>
      <c r="I19" s="58">
        <v>0</v>
      </c>
      <c r="J19" s="14">
        <v>0</v>
      </c>
      <c r="K19" s="58">
        <v>0</v>
      </c>
      <c r="L19" s="58">
        <v>0</v>
      </c>
      <c r="M19" s="58">
        <v>0</v>
      </c>
      <c r="N19" s="14">
        <v>0</v>
      </c>
      <c r="O19" s="14">
        <v>0</v>
      </c>
      <c r="P19" s="14">
        <v>0</v>
      </c>
    </row>
    <row r="20" spans="1:16" s="1" customFormat="1" ht="27" customHeight="1" x14ac:dyDescent="0.2">
      <c r="A20" s="49"/>
      <c r="B20" s="26"/>
      <c r="C20" s="36" t="s">
        <v>54</v>
      </c>
      <c r="D20" s="20">
        <f t="shared" si="0"/>
        <v>10</v>
      </c>
      <c r="E20" s="20">
        <v>10</v>
      </c>
      <c r="F20" s="20">
        <f t="shared" si="1"/>
        <v>0</v>
      </c>
      <c r="G20" s="59">
        <v>0</v>
      </c>
      <c r="H20" s="20">
        <v>0</v>
      </c>
      <c r="I20" s="20">
        <v>0</v>
      </c>
      <c r="J20" s="14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</row>
    <row r="21" spans="1:16" s="1" customFormat="1" ht="18" hidden="1" customHeight="1" outlineLevel="1" x14ac:dyDescent="0.2">
      <c r="A21" s="47"/>
      <c r="B21" s="51"/>
      <c r="C21" s="52"/>
      <c r="D21" s="53">
        <f t="shared" si="0"/>
        <v>0</v>
      </c>
      <c r="E21" s="54"/>
      <c r="F21" s="54">
        <f t="shared" si="1"/>
        <v>0</v>
      </c>
      <c r="G21" s="54"/>
      <c r="H21" s="54"/>
      <c r="I21" s="54"/>
      <c r="J21" s="54"/>
      <c r="K21" s="54"/>
      <c r="L21" s="54"/>
      <c r="M21" s="54"/>
      <c r="N21" s="54"/>
      <c r="O21" s="54"/>
      <c r="P21" s="54"/>
    </row>
    <row r="22" spans="1:16" ht="8.25" customHeight="1" collapsed="1" x14ac:dyDescent="0.2"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60"/>
    </row>
    <row r="23" spans="1:16" s="16" customFormat="1" ht="21.75" customHeight="1" x14ac:dyDescent="0.2">
      <c r="A23" s="49"/>
      <c r="B23" s="17" t="s">
        <v>5</v>
      </c>
      <c r="C23" s="18" t="s">
        <v>25</v>
      </c>
      <c r="D23" s="11">
        <f>+E23+F23</f>
        <v>1027600.25</v>
      </c>
      <c r="E23" s="11">
        <v>910834.06700000004</v>
      </c>
      <c r="F23" s="11">
        <f>+G23+H23+I23+J23+L23+K23+M23+N23+O23+P23</f>
        <v>116766.18299999999</v>
      </c>
      <c r="G23" s="11">
        <v>46795.197999999997</v>
      </c>
      <c r="H23" s="11">
        <v>603.44000000000005</v>
      </c>
      <c r="I23" s="11">
        <v>861.80399999999997</v>
      </c>
      <c r="J23" s="11">
        <v>5228.8289999999997</v>
      </c>
      <c r="K23" s="11">
        <v>1599.78</v>
      </c>
      <c r="L23" s="11">
        <v>211.29</v>
      </c>
      <c r="M23" s="11">
        <v>185.63</v>
      </c>
      <c r="N23" s="11">
        <v>36141.279999999999</v>
      </c>
      <c r="O23" s="11">
        <v>145.71</v>
      </c>
      <c r="P23" s="11">
        <v>24993.222000000002</v>
      </c>
    </row>
    <row r="24" spans="1:16" ht="7.5" customHeight="1" x14ac:dyDescent="0.2"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60"/>
    </row>
    <row r="25" spans="1:16" s="16" customFormat="1" ht="21.75" customHeight="1" x14ac:dyDescent="0.2">
      <c r="A25" s="47"/>
      <c r="B25" s="17" t="s">
        <v>6</v>
      </c>
      <c r="C25" s="18" t="s">
        <v>19</v>
      </c>
      <c r="D25" s="11">
        <f t="shared" ref="D25:D31" si="3">+E25+F25</f>
        <v>25280342.717</v>
      </c>
      <c r="E25" s="11">
        <f>+E26+E27+E28</f>
        <v>16488900.288999999</v>
      </c>
      <c r="F25" s="11">
        <f t="shared" ref="F25:F31" si="4">+G25+H25+I25+J25+L25+K25+M25+N25+O25+P25</f>
        <v>8791442.4279999994</v>
      </c>
      <c r="G25" s="11">
        <f>+G26+G27+G28</f>
        <v>1329434.5319999999</v>
      </c>
      <c r="H25" s="11">
        <f t="shared" ref="H25:P25" si="5">+H26+H27+H28</f>
        <v>1856003.7649999999</v>
      </c>
      <c r="I25" s="11">
        <f t="shared" si="5"/>
        <v>997943.97499999998</v>
      </c>
      <c r="J25" s="11">
        <f t="shared" si="5"/>
        <v>1588428.9990000001</v>
      </c>
      <c r="K25" s="11">
        <f>+K26+K27+K28</f>
        <v>542591.52</v>
      </c>
      <c r="L25" s="11">
        <f t="shared" si="5"/>
        <v>394737.58100000001</v>
      </c>
      <c r="M25" s="11">
        <f t="shared" si="5"/>
        <v>133407.236</v>
      </c>
      <c r="N25" s="11">
        <f t="shared" si="5"/>
        <v>371917.71399999998</v>
      </c>
      <c r="O25" s="11">
        <f t="shared" si="5"/>
        <v>94678.733999999997</v>
      </c>
      <c r="P25" s="11">
        <f t="shared" si="5"/>
        <v>1482298.372</v>
      </c>
    </row>
    <row r="26" spans="1:16" s="1" customFormat="1" ht="21.75" customHeight="1" x14ac:dyDescent="0.2">
      <c r="A26" s="49"/>
      <c r="B26" s="37" t="s">
        <v>34</v>
      </c>
      <c r="C26" s="9" t="s">
        <v>26</v>
      </c>
      <c r="D26" s="13">
        <f t="shared" si="3"/>
        <v>16342768.856999999</v>
      </c>
      <c r="E26" s="13">
        <v>7486132.591</v>
      </c>
      <c r="F26" s="13">
        <f t="shared" si="4"/>
        <v>8856636.2659999989</v>
      </c>
      <c r="G26" s="13">
        <v>1371109.652</v>
      </c>
      <c r="H26" s="13">
        <v>1856003.7649999999</v>
      </c>
      <c r="I26" s="13">
        <v>997943.97499999998</v>
      </c>
      <c r="J26" s="13">
        <v>1588520.97</v>
      </c>
      <c r="K26" s="13">
        <v>542591.52</v>
      </c>
      <c r="L26" s="13">
        <v>394441.99099999998</v>
      </c>
      <c r="M26" s="13">
        <v>133407.236</v>
      </c>
      <c r="N26" s="13">
        <v>371897.71399999998</v>
      </c>
      <c r="O26" s="13">
        <v>94678.733999999997</v>
      </c>
      <c r="P26" s="13">
        <v>1506040.709</v>
      </c>
    </row>
    <row r="27" spans="1:16" s="1" customFormat="1" ht="21.75" customHeight="1" x14ac:dyDescent="0.2">
      <c r="A27" s="49"/>
      <c r="B27" s="27" t="s">
        <v>35</v>
      </c>
      <c r="C27" s="10" t="s">
        <v>27</v>
      </c>
      <c r="D27" s="14">
        <f t="shared" si="3"/>
        <v>9087812.0769999996</v>
      </c>
      <c r="E27" s="14">
        <v>9087812.0769999996</v>
      </c>
      <c r="F27" s="14">
        <f t="shared" si="4"/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</row>
    <row r="28" spans="1:16" s="1" customFormat="1" ht="21.75" customHeight="1" x14ac:dyDescent="0.2">
      <c r="A28" s="49"/>
      <c r="B28" s="27" t="s">
        <v>36</v>
      </c>
      <c r="C28" s="10" t="s">
        <v>28</v>
      </c>
      <c r="D28" s="14">
        <f t="shared" si="3"/>
        <v>-150238.217</v>
      </c>
      <c r="E28" s="14">
        <v>-85044.379000000001</v>
      </c>
      <c r="F28" s="14">
        <f t="shared" si="4"/>
        <v>-65193.838000000003</v>
      </c>
      <c r="G28" s="14">
        <v>-41675.120000000003</v>
      </c>
      <c r="H28" s="14">
        <v>0</v>
      </c>
      <c r="I28" s="14">
        <v>0</v>
      </c>
      <c r="J28" s="14">
        <v>-91.971000000000004</v>
      </c>
      <c r="K28" s="14">
        <v>0</v>
      </c>
      <c r="L28" s="14">
        <v>295.58999999999997</v>
      </c>
      <c r="M28" s="14">
        <v>0</v>
      </c>
      <c r="N28" s="14">
        <v>20</v>
      </c>
      <c r="O28" s="14">
        <v>0</v>
      </c>
      <c r="P28" s="14">
        <v>-23742.337</v>
      </c>
    </row>
    <row r="29" spans="1:16" s="1" customFormat="1" ht="25.5" x14ac:dyDescent="0.2">
      <c r="A29" s="49"/>
      <c r="B29" s="25"/>
      <c r="C29" s="38" t="s">
        <v>50</v>
      </c>
      <c r="D29" s="14">
        <f t="shared" si="3"/>
        <v>-151058.217</v>
      </c>
      <c r="E29" s="14">
        <v>-85844.379000000001</v>
      </c>
      <c r="F29" s="14">
        <f t="shared" si="4"/>
        <v>-65213.838000000003</v>
      </c>
      <c r="G29" s="14">
        <v>-41675.120000000003</v>
      </c>
      <c r="H29" s="14">
        <v>0</v>
      </c>
      <c r="I29" s="14">
        <v>0</v>
      </c>
      <c r="J29" s="14">
        <v>-91.971000000000004</v>
      </c>
      <c r="K29" s="14">
        <v>0</v>
      </c>
      <c r="L29" s="14">
        <v>295.58999999999997</v>
      </c>
      <c r="M29" s="14">
        <v>0</v>
      </c>
      <c r="N29" s="14">
        <v>0</v>
      </c>
      <c r="O29" s="14">
        <v>0</v>
      </c>
      <c r="P29" s="14">
        <v>-23742.337</v>
      </c>
    </row>
    <row r="30" spans="1:16" s="1" customFormat="1" ht="18.75" customHeight="1" x14ac:dyDescent="0.2">
      <c r="A30" s="49"/>
      <c r="B30" s="26"/>
      <c r="C30" s="28" t="s">
        <v>23</v>
      </c>
      <c r="D30" s="20">
        <f t="shared" si="3"/>
        <v>820</v>
      </c>
      <c r="E30" s="20">
        <v>800</v>
      </c>
      <c r="F30" s="20">
        <f t="shared" si="4"/>
        <v>20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20</v>
      </c>
      <c r="O30" s="20">
        <v>0</v>
      </c>
      <c r="P30" s="20">
        <v>0</v>
      </c>
    </row>
    <row r="31" spans="1:16" s="1" customFormat="1" ht="18.75" hidden="1" customHeight="1" outlineLevel="1" x14ac:dyDescent="0.2">
      <c r="A31" s="47"/>
      <c r="B31" s="26"/>
      <c r="C31" s="28" t="s">
        <v>24</v>
      </c>
      <c r="D31" s="20">
        <f t="shared" si="3"/>
        <v>0</v>
      </c>
      <c r="E31" s="20">
        <v>0</v>
      </c>
      <c r="F31" s="20">
        <f t="shared" si="4"/>
        <v>0</v>
      </c>
      <c r="G31" s="20"/>
      <c r="H31" s="20"/>
      <c r="I31" s="20"/>
      <c r="J31" s="20"/>
      <c r="K31" s="20"/>
      <c r="L31" s="20"/>
      <c r="M31" s="20"/>
      <c r="N31" s="20"/>
      <c r="O31" s="20"/>
      <c r="P31" s="20"/>
    </row>
    <row r="32" spans="1:16" collapsed="1" x14ac:dyDescent="0.2"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60"/>
    </row>
    <row r="33" spans="1:16" ht="66.75" x14ac:dyDescent="0.2">
      <c r="B33" s="5" t="s">
        <v>7</v>
      </c>
      <c r="C33" s="4" t="s">
        <v>61</v>
      </c>
      <c r="D33" s="15">
        <f>+D10+D12-D25-D23</f>
        <v>938049.12399999797</v>
      </c>
      <c r="E33" s="15">
        <f>+E10+E12-E25-E23</f>
        <v>877222.40900000161</v>
      </c>
      <c r="F33" s="15">
        <f>+F10+F12-F25-F23</f>
        <v>60826.715000000055</v>
      </c>
      <c r="G33" s="15">
        <f t="shared" ref="G33:P33" si="6">+G10+G12-G25-G23</f>
        <v>214.77200000020821</v>
      </c>
      <c r="H33" s="15">
        <f t="shared" si="6"/>
        <v>599.45800000004465</v>
      </c>
      <c r="I33" s="15">
        <f t="shared" si="6"/>
        <v>342.9490000000261</v>
      </c>
      <c r="J33" s="15">
        <f t="shared" si="6"/>
        <v>36806.02499999982</v>
      </c>
      <c r="K33" s="15">
        <f>+K10+K12-K25-K23</f>
        <v>1633.5130000000634</v>
      </c>
      <c r="L33" s="15">
        <f t="shared" si="6"/>
        <v>2073.6249999999791</v>
      </c>
      <c r="M33" s="15">
        <f t="shared" si="6"/>
        <v>189.56099999999162</v>
      </c>
      <c r="N33" s="15">
        <f t="shared" si="6"/>
        <v>17352.91300000003</v>
      </c>
      <c r="O33" s="15">
        <f t="shared" si="6"/>
        <v>211.28600000001373</v>
      </c>
      <c r="P33" s="15">
        <f t="shared" si="6"/>
        <v>1402.6129999997283</v>
      </c>
    </row>
    <row r="34" spans="1:16" x14ac:dyDescent="0.2">
      <c r="E34" s="29"/>
      <c r="P34" s="61"/>
    </row>
    <row r="35" spans="1:16" ht="13.5" thickBot="1" x14ac:dyDescent="0.25">
      <c r="B35" s="41" t="s">
        <v>47</v>
      </c>
      <c r="C35" s="42"/>
      <c r="E35" s="44" t="s">
        <v>55</v>
      </c>
      <c r="F35" s="43" t="s">
        <v>56</v>
      </c>
      <c r="G35" s="62" t="s">
        <v>56</v>
      </c>
      <c r="H35" s="62" t="s">
        <v>56</v>
      </c>
      <c r="I35" s="62" t="s">
        <v>56</v>
      </c>
      <c r="J35" s="62" t="s">
        <v>56</v>
      </c>
      <c r="K35" s="62" t="s">
        <v>56</v>
      </c>
      <c r="L35" s="62" t="s">
        <v>56</v>
      </c>
      <c r="M35" s="62" t="s">
        <v>56</v>
      </c>
      <c r="N35" s="62" t="s">
        <v>56</v>
      </c>
      <c r="O35" s="62" t="s">
        <v>56</v>
      </c>
      <c r="P35" s="63" t="s">
        <v>56</v>
      </c>
    </row>
    <row r="36" spans="1:16" ht="27.75" customHeight="1" thickTop="1" x14ac:dyDescent="0.2">
      <c r="B36" s="30"/>
      <c r="C36" s="50" t="s">
        <v>48</v>
      </c>
      <c r="D36" s="23">
        <f>+F36-E36</f>
        <v>0</v>
      </c>
      <c r="E36" s="21">
        <v>7257604.9539999999</v>
      </c>
      <c r="F36" s="21">
        <f>SUM(G36:P36)</f>
        <v>7257604.953999998</v>
      </c>
      <c r="G36" s="64">
        <v>1303259.973</v>
      </c>
      <c r="H36" s="64">
        <v>1798489.7649999999</v>
      </c>
      <c r="I36" s="64">
        <v>948041.48699999996</v>
      </c>
      <c r="J36" s="64">
        <v>1090937.824</v>
      </c>
      <c r="K36" s="64">
        <v>403471.15100000001</v>
      </c>
      <c r="L36" s="64">
        <v>391415.68099999998</v>
      </c>
      <c r="M36" s="64">
        <v>125827.64200000001</v>
      </c>
      <c r="N36" s="64">
        <v>34228.815999999999</v>
      </c>
      <c r="O36" s="64">
        <v>90731.714000000007</v>
      </c>
      <c r="P36" s="64">
        <v>1071200.9010000001</v>
      </c>
    </row>
    <row r="37" spans="1:16" ht="19.5" customHeight="1" x14ac:dyDescent="0.2">
      <c r="B37" s="46" t="s">
        <v>62</v>
      </c>
      <c r="E37" s="29"/>
      <c r="F37" s="29"/>
    </row>
    <row r="38" spans="1:16" x14ac:dyDescent="0.2">
      <c r="E38" s="29"/>
    </row>
    <row r="39" spans="1:16" s="12" customFormat="1" x14ac:dyDescent="0.2">
      <c r="A39" s="48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</row>
  </sheetData>
  <sheetProtection algorithmName="SHA-512" hashValue="LmDwulv7tAz0aQk8wv8Hbq/5jkYN3sS/lX6k6f1IrvbmyeUwJuT9nb9NvOO7SBdggclvVdqoSKLeVJVf+9cGAw==" saltValue="UiqYWS1ePkx86s0lJmbDCg==" spinCount="100000" sheet="1" objects="1" scenarios="1" selectLockedCells="1" selectUnlockedCells="1"/>
  <mergeCells count="16">
    <mergeCell ref="B4:P4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L7:L8"/>
    <mergeCell ref="K7:K8"/>
    <mergeCell ref="P7:P8"/>
    <mergeCell ref="M7:M8"/>
    <mergeCell ref="N7:N8"/>
    <mergeCell ref="O7:O8"/>
  </mergeCells>
  <printOptions horizontalCentered="1"/>
  <pageMargins left="0.55118110236220474" right="0.31496062992125984" top="0.70866141732283472" bottom="0.47244094488188981" header="0.43307086614173229" footer="0.31496062992125984"/>
  <pageSetup paperSize="9" scale="49" orientation="landscape" r:id="rId1"/>
  <headerFooter>
    <oddHeader>&amp;R&amp;"Arial,Félkövér"&amp;A&amp;"Arial,Normál" 
a ___/_____. (___. ___.) Önkormányzati rendelethez</oddHeader>
    <oddFooter>&amp;R&amp;N. / &amp;P. oldal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399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21. melléklet</vt:lpstr>
      <vt:lpstr>'21. melléklet'!Nyomtatási_terület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Némethné Viki</cp:lastModifiedBy>
  <cp:revision>12</cp:revision>
  <cp:lastPrinted>2025-05-05T07:38:43Z</cp:lastPrinted>
  <dcterms:created xsi:type="dcterms:W3CDTF">2015-03-23T13:56:18Z</dcterms:created>
  <dcterms:modified xsi:type="dcterms:W3CDTF">2025-05-07T07:31:41Z</dcterms:modified>
</cp:coreProperties>
</file>