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90" yWindow="45" windowWidth="15405" windowHeight="12060"/>
  </bookViews>
  <sheets>
    <sheet name="20. melléklet" sheetId="1" r:id="rId1"/>
  </sheets>
  <definedNames>
    <definedName name="_xlnm.Print_Titles" localSheetId="0">'20. melléklet'!$5:$7</definedName>
    <definedName name="_xlnm.Print_Area" localSheetId="0">'20. melléklet'!$B$5:$N$32</definedName>
  </definedNames>
  <calcPr calcId="162913"/>
</workbook>
</file>

<file path=xl/calcChain.xml><?xml version="1.0" encoding="utf-8"?>
<calcChain xmlns="http://schemas.openxmlformats.org/spreadsheetml/2006/main">
  <c r="N9" i="1" l="1"/>
  <c r="N10" i="1"/>
  <c r="D11" i="1"/>
  <c r="E11" i="1"/>
  <c r="F11" i="1"/>
  <c r="G11" i="1"/>
  <c r="H11" i="1"/>
  <c r="I11" i="1"/>
  <c r="J11" i="1"/>
  <c r="K11" i="1"/>
  <c r="L11" i="1"/>
  <c r="M11" i="1"/>
  <c r="N12" i="1"/>
  <c r="N13" i="1"/>
  <c r="D14" i="1"/>
  <c r="E14" i="1"/>
  <c r="F14" i="1"/>
  <c r="G14" i="1"/>
  <c r="H14" i="1"/>
  <c r="I14" i="1"/>
  <c r="J14" i="1"/>
  <c r="K14" i="1"/>
  <c r="L14" i="1"/>
  <c r="M14" i="1"/>
  <c r="N16" i="1"/>
  <c r="N17" i="1"/>
  <c r="D18" i="1"/>
  <c r="E18" i="1"/>
  <c r="F18" i="1"/>
  <c r="G18" i="1"/>
  <c r="H18" i="1"/>
  <c r="I18" i="1"/>
  <c r="J18" i="1"/>
  <c r="K18" i="1"/>
  <c r="L18" i="1"/>
  <c r="M18" i="1"/>
  <c r="N19" i="1"/>
  <c r="N20" i="1"/>
  <c r="D21" i="1"/>
  <c r="E21" i="1"/>
  <c r="F21" i="1"/>
  <c r="G21" i="1"/>
  <c r="H21" i="1"/>
  <c r="I21" i="1"/>
  <c r="I22" i="1" s="1"/>
  <c r="J21" i="1"/>
  <c r="K21" i="1"/>
  <c r="L21" i="1"/>
  <c r="M21" i="1"/>
  <c r="H22" i="1"/>
  <c r="D23" i="1"/>
  <c r="E23" i="1"/>
  <c r="E28" i="1" s="1"/>
  <c r="F23" i="1"/>
  <c r="G23" i="1"/>
  <c r="H23" i="1"/>
  <c r="I23" i="1"/>
  <c r="J23" i="1"/>
  <c r="K23" i="1"/>
  <c r="K28" i="1" s="1"/>
  <c r="L23" i="1"/>
  <c r="M23" i="1"/>
  <c r="M30" i="1" s="1"/>
  <c r="N24" i="1"/>
  <c r="N26" i="1"/>
  <c r="N27" i="1"/>
  <c r="M22" i="1" l="1"/>
  <c r="G22" i="1"/>
  <c r="F30" i="1"/>
  <c r="F25" i="1"/>
  <c r="D25" i="1"/>
  <c r="D29" i="1" s="1"/>
  <c r="N21" i="1"/>
  <c r="L30" i="1"/>
  <c r="J25" i="1"/>
  <c r="J29" i="1" s="1"/>
  <c r="I30" i="1"/>
  <c r="H30" i="1"/>
  <c r="G25" i="1"/>
  <c r="F22" i="1"/>
  <c r="K22" i="1"/>
  <c r="L22" i="1"/>
  <c r="D15" i="1"/>
  <c r="F15" i="1"/>
  <c r="E22" i="1"/>
  <c r="F28" i="1"/>
  <c r="M28" i="1"/>
  <c r="M25" i="1"/>
  <c r="M29" i="1" s="1"/>
  <c r="J15" i="1"/>
  <c r="G30" i="1"/>
  <c r="G28" i="1"/>
  <c r="I25" i="1"/>
  <c r="I29" i="1" s="1"/>
  <c r="I28" i="1"/>
  <c r="I15" i="1"/>
  <c r="K15" i="1"/>
  <c r="E15" i="1"/>
  <c r="E25" i="1"/>
  <c r="L15" i="1"/>
  <c r="N11" i="1"/>
  <c r="N18" i="1"/>
  <c r="D30" i="1"/>
  <c r="J28" i="1"/>
  <c r="M15" i="1"/>
  <c r="G15" i="1"/>
  <c r="L28" i="1"/>
  <c r="J22" i="1"/>
  <c r="D22" i="1"/>
  <c r="N14" i="1"/>
  <c r="H15" i="1"/>
  <c r="J30" i="1"/>
  <c r="D28" i="1"/>
  <c r="K25" i="1"/>
  <c r="N23" i="1"/>
  <c r="K30" i="1"/>
  <c r="E30" i="1"/>
  <c r="L25" i="1"/>
  <c r="L29" i="1" s="1"/>
  <c r="H28" i="1"/>
  <c r="H25" i="1"/>
  <c r="H29" i="1" s="1"/>
  <c r="N22" i="1" l="1"/>
  <c r="L31" i="1"/>
  <c r="M31" i="1"/>
  <c r="K29" i="1"/>
  <c r="K31" i="1" s="1"/>
  <c r="J31" i="1"/>
  <c r="I31" i="1"/>
  <c r="H31" i="1"/>
  <c r="F31" i="1"/>
  <c r="G31" i="1"/>
  <c r="E31" i="1"/>
  <c r="N28" i="1"/>
  <c r="N15" i="1"/>
  <c r="N30" i="1"/>
  <c r="N25" i="1"/>
  <c r="D31" i="1"/>
  <c r="N29" i="1" l="1"/>
  <c r="N31" i="1"/>
</calcChain>
</file>

<file path=xl/sharedStrings.xml><?xml version="1.0" encoding="utf-8"?>
<sst xmlns="http://schemas.openxmlformats.org/spreadsheetml/2006/main" count="77" uniqueCount="63">
  <si>
    <t>Intézmény által felhasználható maradvány</t>
  </si>
  <si>
    <t>Önkormányzat által finanszírozott kötelezettségvállalás</t>
  </si>
  <si>
    <t>- Jóváhagyott maradványból befizetési kötelezettség az önkormányzatnak</t>
  </si>
  <si>
    <t>21.</t>
  </si>
  <si>
    <t>Jóváhagyott maradvány</t>
  </si>
  <si>
    <t>20.</t>
  </si>
  <si>
    <t>G) Vállalkozási tevékenység felhasználható maradványa</t>
  </si>
  <si>
    <t>19.</t>
  </si>
  <si>
    <t>F) Vállalkozási tevékenységet terhelő befizetési kötelezettség</t>
  </si>
  <si>
    <t>18.</t>
  </si>
  <si>
    <t>E) Alaptevékenység szabad maradványa</t>
  </si>
  <si>
    <t>17.</t>
  </si>
  <si>
    <t>D) Alaptevékenység kötelezettséggel terhelt maradványa</t>
  </si>
  <si>
    <t>16.</t>
  </si>
  <si>
    <t>C) Összes maradvány</t>
  </si>
  <si>
    <t>15.</t>
  </si>
  <si>
    <t>B) Vállalkozási tevékenység maradványa</t>
  </si>
  <si>
    <t>14.</t>
  </si>
  <si>
    <t>IV. Vállalkozási tevékenység finanszírozási egyenlege</t>
  </si>
  <si>
    <t>13.</t>
  </si>
  <si>
    <t>Vállalkozási tevékenység finanszírozási kiadásai</t>
  </si>
  <si>
    <t>12.</t>
  </si>
  <si>
    <t>Vállalkozási tevékenység finanszírozási bevételei</t>
  </si>
  <si>
    <t>11.</t>
  </si>
  <si>
    <t>III. Vállalkozási tevékenység költségvetési egyenlege</t>
  </si>
  <si>
    <t>10.</t>
  </si>
  <si>
    <t>Vállalkozási tevékenység költségvetési kiadásai</t>
  </si>
  <si>
    <t>9.</t>
  </si>
  <si>
    <t>Vállalkozási tevékenység költségvetési bevételei</t>
  </si>
  <si>
    <t>8.</t>
  </si>
  <si>
    <t>A) Alaptevékenység maradványa</t>
  </si>
  <si>
    <t>7.</t>
  </si>
  <si>
    <t>II. Alaptevékenység finanszírozási egyenlege</t>
  </si>
  <si>
    <t>6.</t>
  </si>
  <si>
    <t>Alaptevékenység finanszírozási kiadásai</t>
  </si>
  <si>
    <t>5.</t>
  </si>
  <si>
    <t>Alaptevékenység finanszírozási bevételei</t>
  </si>
  <si>
    <t>4.</t>
  </si>
  <si>
    <t>I. Alaptevékenység költségvetési egyenlege</t>
  </si>
  <si>
    <t>3.</t>
  </si>
  <si>
    <t>Alaptevékenység költségvetési kiadásai</t>
  </si>
  <si>
    <t>2.</t>
  </si>
  <si>
    <t>Alaptevékenység költségvetési bevételei</t>
  </si>
  <si>
    <t>1.</t>
  </si>
  <si>
    <t>Intézmények 
összesen</t>
  </si>
  <si>
    <t>Gazdasági 
Ellátó 
Szervezet</t>
  </si>
  <si>
    <t>Intercisa 
Múzeum</t>
  </si>
  <si>
    <t>Egészség-
megőrzési  
Központ</t>
  </si>
  <si>
    <t>József Attila 
Könyvtár</t>
  </si>
  <si>
    <t>Bartók Kamaraszínház</t>
  </si>
  <si>
    <t>Útkeresés Segítő Szolgálat</t>
  </si>
  <si>
    <t>Egyesített Szociális Intézmény</t>
  </si>
  <si>
    <t>Bölcsődék Igazgatósága</t>
  </si>
  <si>
    <t>Dunaújvárosi Óvoda</t>
  </si>
  <si>
    <t>Polgármesteri Hivatal</t>
  </si>
  <si>
    <t>Megnevezés</t>
  </si>
  <si>
    <t>Ssz.</t>
  </si>
  <si>
    <t>adatok Ft-ban</t>
  </si>
  <si>
    <t>Dunaújváros Megyei Jogú Város Önkormányzat költségvetési szervei  
2024. évi költségvetési maradványának kimutatása</t>
  </si>
  <si>
    <t>-</t>
  </si>
  <si>
    <t>Dunaújváros, 2025. május hó 15.</t>
  </si>
  <si>
    <t>20. melléklet</t>
  </si>
  <si>
    <t>a ___/______. (___. ___.)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</si>
</sst>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_ ;[Red]\-#,##0\ "/>
    <numFmt numFmtId="166" formatCode="#,##0.000000000_ ;\-#,##0.000000000\ "/>
  </numFmts>
  <fonts count="16" x14ac:knownFonts="1"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family val="2"/>
      <charset val="238"/>
    </font>
    <font>
      <sz val="12"/>
      <name val="Century Gothic"/>
      <family val="2"/>
      <charset val="238"/>
    </font>
    <font>
      <sz val="10"/>
      <color rgb="FF000000"/>
      <name val="Arial CE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0" borderId="0"/>
    <xf numFmtId="0" fontId="9" fillId="0" borderId="0"/>
  </cellStyleXfs>
  <cellXfs count="64">
    <xf numFmtId="0" fontId="0" fillId="0" borderId="0" xfId="0"/>
    <xf numFmtId="0" fontId="0" fillId="0" borderId="0" xfId="0" applyFill="1"/>
    <xf numFmtId="165" fontId="0" fillId="0" borderId="0" xfId="0" applyNumberFormat="1" applyFill="1"/>
    <xf numFmtId="0" fontId="2" fillId="0" borderId="0" xfId="0" applyFont="1" applyFill="1"/>
    <xf numFmtId="165" fontId="2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5" fontId="5" fillId="0" borderId="1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vertical="center"/>
    </xf>
    <xf numFmtId="165" fontId="5" fillId="0" borderId="3" xfId="0" applyNumberFormat="1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/>
    <xf numFmtId="164" fontId="10" fillId="0" borderId="0" xfId="0" applyNumberFormat="1" applyFont="1" applyFill="1" applyAlignment="1"/>
    <xf numFmtId="164" fontId="10" fillId="0" borderId="0" xfId="0" applyNumberFormat="1" applyFont="1" applyFill="1"/>
    <xf numFmtId="166" fontId="10" fillId="0" borderId="0" xfId="0" applyNumberFormat="1" applyFont="1" applyFill="1"/>
    <xf numFmtId="0" fontId="11" fillId="0" borderId="4" xfId="0" applyFont="1" applyFill="1" applyBorder="1" applyAlignment="1">
      <alignment horizontal="center" vertical="center"/>
    </xf>
    <xf numFmtId="164" fontId="12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164" fontId="10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horizontal="right" vertical="center"/>
    </xf>
    <xf numFmtId="0" fontId="5" fillId="0" borderId="3" xfId="0" applyFont="1" applyFill="1" applyBorder="1" applyAlignment="1">
      <alignment horizontal="left" vertical="center" wrapText="1" indent="2"/>
    </xf>
    <xf numFmtId="0" fontId="5" fillId="0" borderId="1" xfId="0" applyFont="1" applyFill="1" applyBorder="1" applyAlignment="1">
      <alignment horizontal="left" vertical="center" wrapText="1" indent="2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left" vertical="center" wrapText="1" indent="1"/>
    </xf>
    <xf numFmtId="3" fontId="13" fillId="0" borderId="0" xfId="0" applyNumberFormat="1" applyFont="1" applyFill="1" applyBorder="1" applyAlignment="1">
      <alignment horizontal="left"/>
    </xf>
    <xf numFmtId="165" fontId="10" fillId="0" borderId="0" xfId="0" applyNumberFormat="1" applyFont="1" applyFill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 applyProtection="1">
      <alignment horizontal="center" vertical="center" wrapText="1"/>
    </xf>
    <xf numFmtId="164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 wrapText="1"/>
    </xf>
    <xf numFmtId="165" fontId="5" fillId="0" borderId="11" xfId="0" applyNumberFormat="1" applyFont="1" applyFill="1" applyBorder="1" applyAlignment="1">
      <alignment vertical="center"/>
    </xf>
    <xf numFmtId="0" fontId="13" fillId="0" borderId="12" xfId="0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vertical="center"/>
    </xf>
    <xf numFmtId="0" fontId="13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 indent="1"/>
    </xf>
    <xf numFmtId="165" fontId="1" fillId="0" borderId="15" xfId="0" applyNumberFormat="1" applyFont="1" applyFill="1" applyBorder="1" applyAlignment="1">
      <alignment vertical="center"/>
    </xf>
    <xf numFmtId="165" fontId="1" fillId="0" borderId="16" xfId="0" applyNumberFormat="1" applyFont="1" applyFill="1" applyBorder="1" applyAlignment="1">
      <alignment vertical="center"/>
    </xf>
    <xf numFmtId="0" fontId="13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 wrapText="1" indent="2"/>
    </xf>
    <xf numFmtId="165" fontId="5" fillId="0" borderId="18" xfId="0" applyNumberFormat="1" applyFont="1" applyFill="1" applyBorder="1" applyAlignment="1">
      <alignment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 wrapText="1" indent="1"/>
    </xf>
    <xf numFmtId="0" fontId="12" fillId="0" borderId="1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vertical="center"/>
    </xf>
    <xf numFmtId="0" fontId="4" fillId="0" borderId="15" xfId="0" quotePrefix="1" applyFont="1" applyFill="1" applyBorder="1" applyAlignment="1">
      <alignment horizontal="left" vertical="center" wrapText="1" indent="2"/>
    </xf>
    <xf numFmtId="165" fontId="4" fillId="0" borderId="15" xfId="0" applyNumberFormat="1" applyFont="1" applyFill="1" applyBorder="1" applyAlignment="1">
      <alignment vertical="center"/>
    </xf>
    <xf numFmtId="165" fontId="4" fillId="0" borderId="16" xfId="0" applyNumberFormat="1" applyFont="1" applyFill="1" applyBorder="1" applyAlignment="1">
      <alignment vertical="center"/>
    </xf>
    <xf numFmtId="165" fontId="3" fillId="0" borderId="15" xfId="0" applyNumberFormat="1" applyFont="1" applyFill="1" applyBorder="1" applyAlignment="1">
      <alignment vertical="center"/>
    </xf>
    <xf numFmtId="165" fontId="3" fillId="0" borderId="16" xfId="0" applyNumberFormat="1" applyFont="1" applyFill="1" applyBorder="1" applyAlignment="1">
      <alignment vertical="center"/>
    </xf>
    <xf numFmtId="0" fontId="12" fillId="0" borderId="2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 indent="1"/>
    </xf>
    <xf numFmtId="165" fontId="1" fillId="0" borderId="5" xfId="0" applyNumberFormat="1" applyFont="1" applyFill="1" applyBorder="1" applyAlignment="1">
      <alignment vertical="center"/>
    </xf>
    <xf numFmtId="165" fontId="1" fillId="0" borderId="22" xfId="0" applyNumberFormat="1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center"/>
    </xf>
    <xf numFmtId="0" fontId="14" fillId="0" borderId="0" xfId="0" applyFont="1" applyFill="1" applyBorder="1" applyAlignment="1">
      <alignment horizontal="center" vertical="center" wrapText="1"/>
    </xf>
  </cellXfs>
  <cellStyles count="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xcel Built-in Normal" xfId="7"/>
    <cellStyle name="Normál" xfId="0" builtinId="0"/>
    <cellStyle name="Normál 2" xfId="8"/>
  </cellStyles>
  <dxfs count="0"/>
  <tableStyles count="0" defaultTableStyle="TableStyleMedium9" defaultPivotStyle="PivotStyleLight16"/>
  <colors>
    <mruColors>
      <color rgb="FFDDEEFF"/>
      <color rgb="FFFFEFFF"/>
      <color rgb="FFFFF3FF"/>
      <color rgb="FFF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2"/>
  <sheetViews>
    <sheetView tabSelected="1" zoomScale="78" zoomScaleNormal="78" workbookViewId="0">
      <pane xSplit="3" ySplit="7" topLeftCell="D16" activePane="bottomRight" state="frozen"/>
      <selection pane="topRight" activeCell="D1" sqref="D1"/>
      <selection pane="bottomLeft" activeCell="A6" sqref="A6"/>
      <selection pane="bottomRight" activeCell="C4" sqref="C4"/>
    </sheetView>
  </sheetViews>
  <sheetFormatPr defaultRowHeight="15" outlineLevelRow="1" x14ac:dyDescent="0.25"/>
  <cols>
    <col min="1" max="1" width="2.7109375" style="1" customWidth="1"/>
    <col min="2" max="2" width="9.140625" style="10"/>
    <col min="3" max="3" width="42.7109375" style="10" customWidth="1"/>
    <col min="4" max="4" width="19.5703125" style="13" bestFit="1" customWidth="1"/>
    <col min="5" max="5" width="20" style="13" bestFit="1" customWidth="1"/>
    <col min="6" max="6" width="17.5703125" style="13" bestFit="1" customWidth="1"/>
    <col min="7" max="7" width="19" style="13" customWidth="1"/>
    <col min="8" max="8" width="17.140625" style="13" customWidth="1"/>
    <col min="9" max="9" width="19.42578125" style="13" customWidth="1"/>
    <col min="10" max="10" width="17.28515625" style="13" bestFit="1" customWidth="1"/>
    <col min="11" max="11" width="16.85546875" style="13" bestFit="1" customWidth="1"/>
    <col min="12" max="12" width="17.5703125" style="13" bestFit="1" customWidth="1"/>
    <col min="13" max="13" width="16.7109375" style="13" customWidth="1"/>
    <col min="14" max="14" width="21.28515625" style="13" customWidth="1"/>
    <col min="15" max="15" width="3.42578125" style="1" customWidth="1"/>
    <col min="16" max="16384" width="9.140625" style="1"/>
  </cols>
  <sheetData>
    <row r="1" spans="2:19" ht="17.25" customHeight="1" thickBot="1" x14ac:dyDescent="0.3">
      <c r="C1" s="11"/>
      <c r="D1" s="12"/>
      <c r="J1" s="14"/>
    </row>
    <row r="2" spans="2:19" ht="30.75" customHeight="1" thickBot="1" x14ac:dyDescent="0.3">
      <c r="C2" s="15"/>
      <c r="D2" s="12"/>
      <c r="E2" s="12"/>
      <c r="F2" s="12"/>
      <c r="G2" s="12"/>
      <c r="H2" s="12"/>
      <c r="I2" s="12"/>
      <c r="J2" s="12"/>
      <c r="K2" s="12"/>
      <c r="L2" s="12"/>
      <c r="M2" s="12"/>
      <c r="N2" s="16" t="s">
        <v>61</v>
      </c>
    </row>
    <row r="3" spans="2:19" x14ac:dyDescent="0.25"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62" t="s">
        <v>62</v>
      </c>
    </row>
    <row r="4" spans="2:19" x14ac:dyDescent="0.25">
      <c r="E4" s="12"/>
      <c r="F4" s="12"/>
      <c r="G4" s="12"/>
      <c r="H4" s="12"/>
      <c r="I4" s="12"/>
      <c r="J4" s="12"/>
      <c r="K4" s="12"/>
      <c r="L4" s="12"/>
      <c r="M4" s="12"/>
      <c r="N4" s="16"/>
    </row>
    <row r="5" spans="2:19" ht="38.25" customHeight="1" x14ac:dyDescent="0.25">
      <c r="B5" s="63" t="s">
        <v>58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2:19" x14ac:dyDescent="0.25">
      <c r="B6" s="17"/>
      <c r="C6" s="18"/>
      <c r="E6" s="19"/>
      <c r="F6" s="19"/>
      <c r="G6" s="19"/>
      <c r="H6" s="19"/>
      <c r="I6" s="19"/>
      <c r="J6" s="19"/>
      <c r="K6" s="19"/>
      <c r="L6" s="19"/>
      <c r="M6" s="19"/>
      <c r="N6" s="20" t="s">
        <v>57</v>
      </c>
    </row>
    <row r="7" spans="2:19" ht="47.25" x14ac:dyDescent="0.25">
      <c r="B7" s="27" t="s">
        <v>56</v>
      </c>
      <c r="C7" s="28" t="s">
        <v>55</v>
      </c>
      <c r="D7" s="29" t="s">
        <v>54</v>
      </c>
      <c r="E7" s="29" t="s">
        <v>53</v>
      </c>
      <c r="F7" s="29" t="s">
        <v>52</v>
      </c>
      <c r="G7" s="29" t="s">
        <v>51</v>
      </c>
      <c r="H7" s="29" t="s">
        <v>50</v>
      </c>
      <c r="I7" s="29" t="s">
        <v>49</v>
      </c>
      <c r="J7" s="30" t="s">
        <v>48</v>
      </c>
      <c r="K7" s="31" t="s">
        <v>47</v>
      </c>
      <c r="L7" s="31" t="s">
        <v>46</v>
      </c>
      <c r="M7" s="31" t="s">
        <v>45</v>
      </c>
      <c r="N7" s="32" t="s">
        <v>44</v>
      </c>
    </row>
    <row r="8" spans="2:19" ht="15.75" x14ac:dyDescent="0.25">
      <c r="B8" s="27" t="s">
        <v>43</v>
      </c>
      <c r="C8" s="33" t="s">
        <v>41</v>
      </c>
      <c r="D8" s="33" t="s">
        <v>39</v>
      </c>
      <c r="E8" s="33" t="s">
        <v>37</v>
      </c>
      <c r="F8" s="33" t="s">
        <v>35</v>
      </c>
      <c r="G8" s="33" t="s">
        <v>33</v>
      </c>
      <c r="H8" s="33" t="s">
        <v>31</v>
      </c>
      <c r="I8" s="33" t="s">
        <v>29</v>
      </c>
      <c r="J8" s="33" t="s">
        <v>27</v>
      </c>
      <c r="K8" s="33" t="s">
        <v>25</v>
      </c>
      <c r="L8" s="33" t="s">
        <v>23</v>
      </c>
      <c r="M8" s="33" t="s">
        <v>21</v>
      </c>
      <c r="N8" s="34" t="s">
        <v>19</v>
      </c>
    </row>
    <row r="9" spans="2:19" ht="30" x14ac:dyDescent="0.25">
      <c r="B9" s="35" t="s">
        <v>43</v>
      </c>
      <c r="C9" s="21" t="s">
        <v>42</v>
      </c>
      <c r="D9" s="9">
        <v>25888104</v>
      </c>
      <c r="E9" s="9">
        <v>57510018</v>
      </c>
      <c r="F9" s="9">
        <v>49383633</v>
      </c>
      <c r="G9" s="9">
        <v>496514739</v>
      </c>
      <c r="H9" s="9">
        <v>3370532</v>
      </c>
      <c r="I9" s="9">
        <v>139154102</v>
      </c>
      <c r="J9" s="9">
        <v>7583525</v>
      </c>
      <c r="K9" s="36">
        <v>318900531</v>
      </c>
      <c r="L9" s="9">
        <v>4012596</v>
      </c>
      <c r="M9" s="9">
        <v>411142799</v>
      </c>
      <c r="N9" s="37">
        <f>SUM(D9:M9)</f>
        <v>1513460579</v>
      </c>
      <c r="O9" s="2"/>
      <c r="P9" s="2"/>
      <c r="Q9" s="2"/>
      <c r="R9" s="2"/>
      <c r="S9" s="2"/>
    </row>
    <row r="10" spans="2:19" ht="30" x14ac:dyDescent="0.25">
      <c r="B10" s="38" t="s">
        <v>41</v>
      </c>
      <c r="C10" s="22" t="s">
        <v>40</v>
      </c>
      <c r="D10" s="7">
        <v>1371109652</v>
      </c>
      <c r="E10" s="8">
        <v>1856003765</v>
      </c>
      <c r="F10" s="9">
        <v>997943975</v>
      </c>
      <c r="G10" s="8">
        <v>1588520970</v>
      </c>
      <c r="H10" s="8">
        <v>394441991</v>
      </c>
      <c r="I10" s="8">
        <v>542591520</v>
      </c>
      <c r="J10" s="8">
        <v>133407236</v>
      </c>
      <c r="K10" s="36">
        <v>371897714</v>
      </c>
      <c r="L10" s="8">
        <v>94678734</v>
      </c>
      <c r="M10" s="8">
        <v>1506040709</v>
      </c>
      <c r="N10" s="39">
        <f>SUM(D10:M10)</f>
        <v>8856636266</v>
      </c>
      <c r="O10" s="2"/>
      <c r="P10" s="2"/>
      <c r="Q10" s="2"/>
      <c r="R10" s="2"/>
      <c r="S10" s="2"/>
    </row>
    <row r="11" spans="2:19" ht="31.5" x14ac:dyDescent="0.25">
      <c r="B11" s="40" t="s">
        <v>39</v>
      </c>
      <c r="C11" s="41" t="s">
        <v>38</v>
      </c>
      <c r="D11" s="42">
        <f t="shared" ref="D11:N11" si="0">D9-D10</f>
        <v>-1345221548</v>
      </c>
      <c r="E11" s="42">
        <f t="shared" si="0"/>
        <v>-1798493747</v>
      </c>
      <c r="F11" s="42">
        <f t="shared" si="0"/>
        <v>-948560342</v>
      </c>
      <c r="G11" s="42">
        <f t="shared" si="0"/>
        <v>-1092006231</v>
      </c>
      <c r="H11" s="42">
        <f t="shared" si="0"/>
        <v>-391071459</v>
      </c>
      <c r="I11" s="42">
        <f t="shared" si="0"/>
        <v>-403437418</v>
      </c>
      <c r="J11" s="42">
        <f t="shared" si="0"/>
        <v>-125823711</v>
      </c>
      <c r="K11" s="42">
        <f t="shared" si="0"/>
        <v>-52997183</v>
      </c>
      <c r="L11" s="42">
        <f t="shared" si="0"/>
        <v>-90666138</v>
      </c>
      <c r="M11" s="42">
        <f t="shared" si="0"/>
        <v>-1094897910</v>
      </c>
      <c r="N11" s="43">
        <f t="shared" si="0"/>
        <v>-7343175687</v>
      </c>
      <c r="O11" s="2"/>
      <c r="P11" s="2"/>
      <c r="Q11" s="2"/>
      <c r="R11" s="2"/>
      <c r="S11" s="2"/>
    </row>
    <row r="12" spans="2:19" ht="30" x14ac:dyDescent="0.25">
      <c r="B12" s="44" t="s">
        <v>37</v>
      </c>
      <c r="C12" s="45" t="s">
        <v>36</v>
      </c>
      <c r="D12" s="46">
        <v>1350055171</v>
      </c>
      <c r="E12" s="8">
        <v>1799093205</v>
      </c>
      <c r="F12" s="9">
        <v>948903291</v>
      </c>
      <c r="G12" s="8">
        <v>1096166653</v>
      </c>
      <c r="H12" s="8">
        <v>391626971</v>
      </c>
      <c r="I12" s="36">
        <v>405070931</v>
      </c>
      <c r="J12" s="8">
        <v>126013272</v>
      </c>
      <c r="K12" s="8">
        <v>70370096</v>
      </c>
      <c r="L12" s="8">
        <v>90877424</v>
      </c>
      <c r="M12" s="8">
        <v>1096194123</v>
      </c>
      <c r="N12" s="39">
        <f>SUM(D12:M12)</f>
        <v>7374371137</v>
      </c>
      <c r="O12" s="2"/>
      <c r="P12" s="2"/>
      <c r="Q12" s="2"/>
      <c r="R12" s="2"/>
      <c r="S12" s="2"/>
    </row>
    <row r="13" spans="2:19" ht="30" x14ac:dyDescent="0.25">
      <c r="B13" s="38" t="s">
        <v>35</v>
      </c>
      <c r="C13" s="22" t="s">
        <v>34</v>
      </c>
      <c r="D13" s="7">
        <v>0</v>
      </c>
      <c r="E13" s="8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39">
        <f>SUM(D13:M13)</f>
        <v>0</v>
      </c>
      <c r="O13" s="2"/>
      <c r="P13" s="2"/>
      <c r="Q13" s="2"/>
      <c r="R13" s="2"/>
      <c r="S13" s="2"/>
    </row>
    <row r="14" spans="2:19" ht="31.5" x14ac:dyDescent="0.25">
      <c r="B14" s="40" t="s">
        <v>33</v>
      </c>
      <c r="C14" s="41" t="s">
        <v>32</v>
      </c>
      <c r="D14" s="42">
        <f t="shared" ref="D14:N14" si="1">D12-D13</f>
        <v>1350055171</v>
      </c>
      <c r="E14" s="42">
        <f t="shared" si="1"/>
        <v>1799093205</v>
      </c>
      <c r="F14" s="42">
        <f t="shared" si="1"/>
        <v>948903291</v>
      </c>
      <c r="G14" s="42">
        <f t="shared" si="1"/>
        <v>1096166653</v>
      </c>
      <c r="H14" s="42">
        <f t="shared" si="1"/>
        <v>391626971</v>
      </c>
      <c r="I14" s="42">
        <f t="shared" si="1"/>
        <v>405070931</v>
      </c>
      <c r="J14" s="42">
        <f t="shared" si="1"/>
        <v>126013272</v>
      </c>
      <c r="K14" s="42">
        <f t="shared" si="1"/>
        <v>70370096</v>
      </c>
      <c r="L14" s="42">
        <f t="shared" si="1"/>
        <v>90877424</v>
      </c>
      <c r="M14" s="42">
        <f t="shared" si="1"/>
        <v>1096194123</v>
      </c>
      <c r="N14" s="43">
        <f t="shared" si="1"/>
        <v>7374371137</v>
      </c>
      <c r="O14" s="2"/>
      <c r="P14" s="2"/>
      <c r="Q14" s="2"/>
      <c r="R14" s="2"/>
      <c r="S14" s="2"/>
    </row>
    <row r="15" spans="2:19" ht="24.75" customHeight="1" x14ac:dyDescent="0.25">
      <c r="B15" s="40" t="s">
        <v>31</v>
      </c>
      <c r="C15" s="41" t="s">
        <v>30</v>
      </c>
      <c r="D15" s="42">
        <f t="shared" ref="D15:N15" si="2">D11+D14</f>
        <v>4833623</v>
      </c>
      <c r="E15" s="42">
        <f t="shared" si="2"/>
        <v>599458</v>
      </c>
      <c r="F15" s="42">
        <f t="shared" si="2"/>
        <v>342949</v>
      </c>
      <c r="G15" s="42">
        <f t="shared" si="2"/>
        <v>4160422</v>
      </c>
      <c r="H15" s="42">
        <f t="shared" si="2"/>
        <v>555512</v>
      </c>
      <c r="I15" s="42">
        <f t="shared" si="2"/>
        <v>1633513</v>
      </c>
      <c r="J15" s="42">
        <f t="shared" si="2"/>
        <v>189561</v>
      </c>
      <c r="K15" s="42">
        <f t="shared" si="2"/>
        <v>17372913</v>
      </c>
      <c r="L15" s="42">
        <f t="shared" si="2"/>
        <v>211286</v>
      </c>
      <c r="M15" s="42">
        <f t="shared" si="2"/>
        <v>1296213</v>
      </c>
      <c r="N15" s="43">
        <f t="shared" si="2"/>
        <v>31195450</v>
      </c>
      <c r="O15" s="2"/>
      <c r="P15" s="2"/>
      <c r="Q15" s="2"/>
      <c r="R15" s="2"/>
      <c r="S15" s="2"/>
    </row>
    <row r="16" spans="2:19" ht="30" x14ac:dyDescent="0.25">
      <c r="B16" s="44" t="s">
        <v>29</v>
      </c>
      <c r="C16" s="45" t="s">
        <v>28</v>
      </c>
      <c r="D16" s="46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39">
        <f>SUM(D16:M16)</f>
        <v>0</v>
      </c>
      <c r="O16" s="2"/>
      <c r="P16" s="2"/>
      <c r="Q16" s="2"/>
      <c r="R16" s="2"/>
      <c r="S16" s="2"/>
    </row>
    <row r="17" spans="2:19" ht="30" x14ac:dyDescent="0.25">
      <c r="B17" s="38" t="s">
        <v>27</v>
      </c>
      <c r="C17" s="22" t="s">
        <v>26</v>
      </c>
      <c r="D17" s="7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39">
        <f>SUM(D17:M17)</f>
        <v>0</v>
      </c>
      <c r="O17" s="2"/>
      <c r="P17" s="2"/>
      <c r="Q17" s="2"/>
      <c r="R17" s="2"/>
      <c r="S17" s="2"/>
    </row>
    <row r="18" spans="2:19" ht="31.5" x14ac:dyDescent="0.25">
      <c r="B18" s="40" t="s">
        <v>25</v>
      </c>
      <c r="C18" s="41" t="s">
        <v>24</v>
      </c>
      <c r="D18" s="42">
        <f t="shared" ref="D18:N18" si="3">+D16-D17</f>
        <v>0</v>
      </c>
      <c r="E18" s="42">
        <f t="shared" si="3"/>
        <v>0</v>
      </c>
      <c r="F18" s="42">
        <f t="shared" si="3"/>
        <v>0</v>
      </c>
      <c r="G18" s="42">
        <f t="shared" si="3"/>
        <v>0</v>
      </c>
      <c r="H18" s="42">
        <f t="shared" si="3"/>
        <v>0</v>
      </c>
      <c r="I18" s="42">
        <f t="shared" si="3"/>
        <v>0</v>
      </c>
      <c r="J18" s="42">
        <f t="shared" si="3"/>
        <v>0</v>
      </c>
      <c r="K18" s="42">
        <f t="shared" si="3"/>
        <v>0</v>
      </c>
      <c r="L18" s="42">
        <f t="shared" si="3"/>
        <v>0</v>
      </c>
      <c r="M18" s="42">
        <f t="shared" si="3"/>
        <v>0</v>
      </c>
      <c r="N18" s="43">
        <f t="shared" si="3"/>
        <v>0</v>
      </c>
      <c r="O18" s="2"/>
      <c r="P18" s="2"/>
      <c r="Q18" s="2"/>
      <c r="R18" s="2"/>
      <c r="S18" s="2"/>
    </row>
    <row r="19" spans="2:19" ht="30" x14ac:dyDescent="0.25">
      <c r="B19" s="44" t="s">
        <v>23</v>
      </c>
      <c r="C19" s="45" t="s">
        <v>22</v>
      </c>
      <c r="D19" s="46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39">
        <f>SUM(D19:M19)</f>
        <v>0</v>
      </c>
      <c r="O19" s="2"/>
      <c r="P19" s="2"/>
      <c r="Q19" s="2"/>
      <c r="R19" s="2"/>
      <c r="S19" s="2"/>
    </row>
    <row r="20" spans="2:19" ht="30" x14ac:dyDescent="0.25">
      <c r="B20" s="38" t="s">
        <v>21</v>
      </c>
      <c r="C20" s="22" t="s">
        <v>20</v>
      </c>
      <c r="D20" s="7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39">
        <f>SUM(D20:M20)</f>
        <v>0</v>
      </c>
      <c r="O20" s="2"/>
      <c r="P20" s="2"/>
      <c r="Q20" s="2"/>
      <c r="R20" s="2"/>
      <c r="S20" s="2"/>
    </row>
    <row r="21" spans="2:19" ht="31.5" x14ac:dyDescent="0.25">
      <c r="B21" s="40" t="s">
        <v>19</v>
      </c>
      <c r="C21" s="41" t="s">
        <v>18</v>
      </c>
      <c r="D21" s="42">
        <f t="shared" ref="D21:N21" si="4">+D19-D20</f>
        <v>0</v>
      </c>
      <c r="E21" s="42">
        <f t="shared" si="4"/>
        <v>0</v>
      </c>
      <c r="F21" s="42">
        <f t="shared" si="4"/>
        <v>0</v>
      </c>
      <c r="G21" s="42">
        <f t="shared" si="4"/>
        <v>0</v>
      </c>
      <c r="H21" s="42">
        <f t="shared" si="4"/>
        <v>0</v>
      </c>
      <c r="I21" s="42">
        <f t="shared" si="4"/>
        <v>0</v>
      </c>
      <c r="J21" s="42">
        <f t="shared" si="4"/>
        <v>0</v>
      </c>
      <c r="K21" s="42">
        <f t="shared" si="4"/>
        <v>0</v>
      </c>
      <c r="L21" s="42">
        <f t="shared" si="4"/>
        <v>0</v>
      </c>
      <c r="M21" s="42">
        <f t="shared" si="4"/>
        <v>0</v>
      </c>
      <c r="N21" s="43">
        <f t="shared" si="4"/>
        <v>0</v>
      </c>
      <c r="O21" s="2"/>
      <c r="P21" s="2"/>
      <c r="Q21" s="2"/>
      <c r="R21" s="2"/>
      <c r="S21" s="2"/>
    </row>
    <row r="22" spans="2:19" ht="31.5" x14ac:dyDescent="0.25">
      <c r="B22" s="40" t="s">
        <v>17</v>
      </c>
      <c r="C22" s="41" t="s">
        <v>16</v>
      </c>
      <c r="D22" s="42">
        <f t="shared" ref="D22:N22" si="5">+D18+D21</f>
        <v>0</v>
      </c>
      <c r="E22" s="42">
        <f t="shared" si="5"/>
        <v>0</v>
      </c>
      <c r="F22" s="42">
        <f t="shared" si="5"/>
        <v>0</v>
      </c>
      <c r="G22" s="42">
        <f t="shared" si="5"/>
        <v>0</v>
      </c>
      <c r="H22" s="42">
        <f t="shared" si="5"/>
        <v>0</v>
      </c>
      <c r="I22" s="42">
        <f t="shared" si="5"/>
        <v>0</v>
      </c>
      <c r="J22" s="42">
        <f t="shared" si="5"/>
        <v>0</v>
      </c>
      <c r="K22" s="42">
        <f t="shared" si="5"/>
        <v>0</v>
      </c>
      <c r="L22" s="42">
        <f t="shared" si="5"/>
        <v>0</v>
      </c>
      <c r="M22" s="42">
        <f t="shared" si="5"/>
        <v>0</v>
      </c>
      <c r="N22" s="43">
        <f t="shared" si="5"/>
        <v>0</v>
      </c>
      <c r="O22" s="2"/>
      <c r="P22" s="2"/>
      <c r="Q22" s="2"/>
      <c r="R22" s="2"/>
      <c r="S22" s="2"/>
    </row>
    <row r="23" spans="2:19" ht="24" customHeight="1" x14ac:dyDescent="0.25">
      <c r="B23" s="47" t="s">
        <v>15</v>
      </c>
      <c r="C23" s="41" t="s">
        <v>14</v>
      </c>
      <c r="D23" s="42">
        <f t="shared" ref="D23:N23" si="6">(D9+D12)-(D10+D13)</f>
        <v>4833623</v>
      </c>
      <c r="E23" s="42">
        <f t="shared" si="6"/>
        <v>599458</v>
      </c>
      <c r="F23" s="42">
        <f t="shared" si="6"/>
        <v>342949</v>
      </c>
      <c r="G23" s="42">
        <f t="shared" si="6"/>
        <v>4160422</v>
      </c>
      <c r="H23" s="42">
        <f t="shared" si="6"/>
        <v>555512</v>
      </c>
      <c r="I23" s="42">
        <f t="shared" si="6"/>
        <v>1633513</v>
      </c>
      <c r="J23" s="42">
        <f t="shared" si="6"/>
        <v>189561</v>
      </c>
      <c r="K23" s="42">
        <f t="shared" si="6"/>
        <v>17372913</v>
      </c>
      <c r="L23" s="42">
        <f t="shared" si="6"/>
        <v>211286</v>
      </c>
      <c r="M23" s="42">
        <f t="shared" si="6"/>
        <v>1296213</v>
      </c>
      <c r="N23" s="43">
        <f t="shared" si="6"/>
        <v>31195450</v>
      </c>
      <c r="O23" s="2"/>
      <c r="P23" s="2"/>
      <c r="Q23" s="2"/>
      <c r="R23" s="2"/>
      <c r="S23" s="2"/>
    </row>
    <row r="24" spans="2:19" ht="47.25" x14ac:dyDescent="0.25">
      <c r="B24" s="48" t="s">
        <v>13</v>
      </c>
      <c r="C24" s="49" t="s">
        <v>12</v>
      </c>
      <c r="D24" s="8">
        <v>4833623</v>
      </c>
      <c r="E24" s="9">
        <v>0</v>
      </c>
      <c r="F24" s="9">
        <v>0</v>
      </c>
      <c r="G24" s="9">
        <v>0</v>
      </c>
      <c r="H24" s="8">
        <v>555512</v>
      </c>
      <c r="I24" s="8">
        <v>1633513</v>
      </c>
      <c r="J24" s="8">
        <v>189561</v>
      </c>
      <c r="K24" s="8">
        <v>17372913</v>
      </c>
      <c r="L24" s="8">
        <v>211286</v>
      </c>
      <c r="M24" s="8">
        <v>1296213</v>
      </c>
      <c r="N24" s="39">
        <f>SUM(D24:M24)</f>
        <v>26092621</v>
      </c>
      <c r="O24" s="2"/>
      <c r="P24" s="2"/>
      <c r="Q24" s="2"/>
      <c r="R24" s="2"/>
      <c r="S24" s="2"/>
    </row>
    <row r="25" spans="2:19" ht="31.5" x14ac:dyDescent="0.25">
      <c r="B25" s="50" t="s">
        <v>11</v>
      </c>
      <c r="C25" s="23" t="s">
        <v>10</v>
      </c>
      <c r="D25" s="8">
        <f>((D23-D24))</f>
        <v>0</v>
      </c>
      <c r="E25" s="9">
        <f t="shared" ref="E25:M25" si="7">((E23-E24))</f>
        <v>599458</v>
      </c>
      <c r="F25" s="9">
        <f>((F23-F24))</f>
        <v>342949</v>
      </c>
      <c r="G25" s="9">
        <f t="shared" si="7"/>
        <v>4160422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 t="shared" si="7"/>
        <v>0</v>
      </c>
      <c r="M25" s="8">
        <f t="shared" si="7"/>
        <v>0</v>
      </c>
      <c r="N25" s="39">
        <f>SUM(D25:M25)</f>
        <v>5102829</v>
      </c>
      <c r="O25" s="2"/>
      <c r="P25" s="2"/>
      <c r="Q25" s="2"/>
      <c r="R25" s="2"/>
      <c r="S25" s="2"/>
    </row>
    <row r="26" spans="2:19" ht="31.5" x14ac:dyDescent="0.25">
      <c r="B26" s="50" t="s">
        <v>9</v>
      </c>
      <c r="C26" s="23" t="s">
        <v>8</v>
      </c>
      <c r="D26" s="8">
        <v>0</v>
      </c>
      <c r="E26" s="9">
        <v>0</v>
      </c>
      <c r="F26" s="9">
        <v>0</v>
      </c>
      <c r="G26" s="9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39">
        <f>SUM(D26:M26)</f>
        <v>0</v>
      </c>
      <c r="O26" s="2"/>
      <c r="P26" s="2"/>
      <c r="Q26" s="2"/>
      <c r="R26" s="2"/>
      <c r="S26" s="2"/>
    </row>
    <row r="27" spans="2:19" ht="31.5" x14ac:dyDescent="0.25">
      <c r="B27" s="51" t="s">
        <v>7</v>
      </c>
      <c r="C27" s="24" t="s">
        <v>6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52">
        <f>SUM(D27:M27)</f>
        <v>0</v>
      </c>
      <c r="O27" s="2"/>
      <c r="P27" s="2"/>
      <c r="Q27" s="2"/>
      <c r="R27" s="2"/>
      <c r="S27" s="2"/>
    </row>
    <row r="28" spans="2:19" ht="38.25" customHeight="1" x14ac:dyDescent="0.25">
      <c r="B28" s="47" t="s">
        <v>5</v>
      </c>
      <c r="C28" s="41" t="s">
        <v>4</v>
      </c>
      <c r="D28" s="42">
        <f t="shared" ref="D28:N28" si="8">D23</f>
        <v>4833623</v>
      </c>
      <c r="E28" s="42">
        <f t="shared" si="8"/>
        <v>599458</v>
      </c>
      <c r="F28" s="42">
        <f t="shared" si="8"/>
        <v>342949</v>
      </c>
      <c r="G28" s="42">
        <f t="shared" si="8"/>
        <v>4160422</v>
      </c>
      <c r="H28" s="42">
        <f t="shared" si="8"/>
        <v>555512</v>
      </c>
      <c r="I28" s="42">
        <f t="shared" si="8"/>
        <v>1633513</v>
      </c>
      <c r="J28" s="42">
        <f t="shared" si="8"/>
        <v>189561</v>
      </c>
      <c r="K28" s="42">
        <f t="shared" si="8"/>
        <v>17372913</v>
      </c>
      <c r="L28" s="42">
        <f t="shared" si="8"/>
        <v>211286</v>
      </c>
      <c r="M28" s="42">
        <f t="shared" si="8"/>
        <v>1296213</v>
      </c>
      <c r="N28" s="43">
        <f t="shared" si="8"/>
        <v>31195450</v>
      </c>
      <c r="O28" s="2"/>
      <c r="P28" s="2"/>
      <c r="Q28" s="2"/>
      <c r="R28" s="2"/>
      <c r="S28" s="2"/>
    </row>
    <row r="29" spans="2:19" s="5" customFormat="1" ht="45" hidden="1" outlineLevel="1" x14ac:dyDescent="0.25">
      <c r="B29" s="40" t="s">
        <v>59</v>
      </c>
      <c r="C29" s="53" t="s">
        <v>2</v>
      </c>
      <c r="D29" s="54">
        <f>IF(D23&gt;0,D25,0)</f>
        <v>0</v>
      </c>
      <c r="E29" s="54">
        <v>0</v>
      </c>
      <c r="F29" s="54">
        <v>0</v>
      </c>
      <c r="G29" s="54">
        <v>0</v>
      </c>
      <c r="H29" s="54">
        <f t="shared" ref="H29:M29" si="9">IF(H23&gt;0,H25,0)</f>
        <v>0</v>
      </c>
      <c r="I29" s="54">
        <f t="shared" si="9"/>
        <v>0</v>
      </c>
      <c r="J29" s="54">
        <f t="shared" si="9"/>
        <v>0</v>
      </c>
      <c r="K29" s="54">
        <f t="shared" si="9"/>
        <v>0</v>
      </c>
      <c r="L29" s="54">
        <f t="shared" si="9"/>
        <v>0</v>
      </c>
      <c r="M29" s="54">
        <f t="shared" si="9"/>
        <v>0</v>
      </c>
      <c r="N29" s="55">
        <f>SUM(D29:M29)</f>
        <v>0</v>
      </c>
      <c r="O29" s="6"/>
      <c r="P29" s="6"/>
      <c r="Q29" s="6"/>
      <c r="R29" s="6"/>
      <c r="S29" s="6"/>
    </row>
    <row r="30" spans="2:19" s="3" customFormat="1" ht="37.5" hidden="1" customHeight="1" outlineLevel="1" x14ac:dyDescent="0.25">
      <c r="B30" s="47" t="s">
        <v>59</v>
      </c>
      <c r="C30" s="41" t="s">
        <v>1</v>
      </c>
      <c r="D30" s="56">
        <f t="shared" ref="D30:M30" si="10">IF(D23&lt;0,D24,0)</f>
        <v>0</v>
      </c>
      <c r="E30" s="56">
        <f t="shared" si="10"/>
        <v>0</v>
      </c>
      <c r="F30" s="56">
        <f t="shared" si="10"/>
        <v>0</v>
      </c>
      <c r="G30" s="56">
        <f t="shared" si="10"/>
        <v>0</v>
      </c>
      <c r="H30" s="56">
        <f t="shared" si="10"/>
        <v>0</v>
      </c>
      <c r="I30" s="56">
        <f t="shared" si="10"/>
        <v>0</v>
      </c>
      <c r="J30" s="56">
        <f t="shared" si="10"/>
        <v>0</v>
      </c>
      <c r="K30" s="56">
        <f t="shared" si="10"/>
        <v>0</v>
      </c>
      <c r="L30" s="56">
        <f t="shared" si="10"/>
        <v>0</v>
      </c>
      <c r="M30" s="56">
        <f t="shared" si="10"/>
        <v>0</v>
      </c>
      <c r="N30" s="57">
        <f>SUM(D30:M30)</f>
        <v>0</v>
      </c>
      <c r="O30" s="4"/>
      <c r="P30" s="4"/>
      <c r="Q30" s="4"/>
      <c r="R30" s="4"/>
      <c r="S30" s="4"/>
    </row>
    <row r="31" spans="2:19" ht="31.5" collapsed="1" x14ac:dyDescent="0.25">
      <c r="B31" s="58" t="s">
        <v>3</v>
      </c>
      <c r="C31" s="59" t="s">
        <v>0</v>
      </c>
      <c r="D31" s="60">
        <f t="shared" ref="D31:I31" si="11">IF((D28-D29)&lt;0,0,(D28-D29))</f>
        <v>4833623</v>
      </c>
      <c r="E31" s="60">
        <f t="shared" si="11"/>
        <v>599458</v>
      </c>
      <c r="F31" s="60">
        <f>IF((F28-F29)&lt;0,0,(F28-F29))</f>
        <v>342949</v>
      </c>
      <c r="G31" s="60">
        <f t="shared" si="11"/>
        <v>4160422</v>
      </c>
      <c r="H31" s="60">
        <f>IF((H28-H29)&lt;0,0,(H28-H29))</f>
        <v>555512</v>
      </c>
      <c r="I31" s="60">
        <f t="shared" si="11"/>
        <v>1633513</v>
      </c>
      <c r="J31" s="60">
        <f>IF((J28-J29)&lt;0,0,(J28-J29))</f>
        <v>189561</v>
      </c>
      <c r="K31" s="60">
        <f>IF((K28-K29)&lt;0,0,(K28-K29))</f>
        <v>17372913</v>
      </c>
      <c r="L31" s="60">
        <f>IF((L28-L29)&lt;0,0,(L28-L29))</f>
        <v>211286</v>
      </c>
      <c r="M31" s="60">
        <f>IF((M28-M29)&lt;0,0,(M28-M29))</f>
        <v>1296213</v>
      </c>
      <c r="N31" s="61">
        <f>SUM(D31:M31)</f>
        <v>31195450</v>
      </c>
      <c r="O31" s="2"/>
      <c r="P31" s="2"/>
      <c r="Q31" s="2"/>
      <c r="R31" s="2"/>
      <c r="S31" s="2"/>
    </row>
    <row r="32" spans="2:19" ht="18" customHeight="1" x14ac:dyDescent="0.25">
      <c r="B32" s="25" t="s">
        <v>60</v>
      </c>
      <c r="C32" s="18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"/>
      <c r="P32" s="2"/>
      <c r="Q32" s="2"/>
      <c r="R32" s="2"/>
      <c r="S32" s="2"/>
    </row>
  </sheetData>
  <sheetProtection algorithmName="SHA-512" hashValue="SYjNHAJJhLumspwWVW5n/3ZO5QH7pSSiyzGFYK3LgpBk1XC64A79xe6TxV7lSgwst4iUskLgiJ9KnFlIBHgInw==" saltValue="/BozgasEms+y38GndOz/4A==" spinCount="100000" sheet="1" objects="1" scenarios="1" selectLockedCells="1" selectUnlockedCells="1"/>
  <mergeCells count="1">
    <mergeCell ref="B5:N5"/>
  </mergeCells>
  <printOptions horizontalCentered="1"/>
  <pageMargins left="0.47244094488188981" right="0.39370078740157483" top="0.59055118110236227" bottom="0.51181102362204722" header="0.43307086614173229" footer="0.31496062992125984"/>
  <pageSetup paperSize="9" scale="53" orientation="landscape" r:id="rId1"/>
  <headerFooter>
    <oddHeader>&amp;R&amp;"Calibri,Félkövér"&amp;A&amp;"Calibri,Normál" 
a ___/_____. (___. ___.)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20. melléklet</vt:lpstr>
      <vt:lpstr>'20. melléklet'!Nyomtatási_cím</vt:lpstr>
      <vt:lpstr>'20.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2025-05-05T11:25:38Z</cp:lastPrinted>
  <dcterms:created xsi:type="dcterms:W3CDTF">2022-02-15T07:32:23Z</dcterms:created>
  <dcterms:modified xsi:type="dcterms:W3CDTF">2025-05-07T07:34:45Z</dcterms:modified>
</cp:coreProperties>
</file>