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450" yWindow="-180" windowWidth="14700" windowHeight="12390" tabRatio="442"/>
  </bookViews>
  <sheets>
    <sheet name="24. melléklet" sheetId="1" r:id="rId1"/>
  </sheets>
  <definedNames>
    <definedName name="_xlnm.Print_Titles" localSheetId="0">'24. melléklet'!$3:$7</definedName>
    <definedName name="_xlnm.Print_Area" localSheetId="0">'24. melléklet'!$B$3:$K$126</definedName>
  </definedNames>
  <calcPr calcId="162913"/>
</workbook>
</file>

<file path=xl/calcChain.xml><?xml version="1.0" encoding="utf-8"?>
<calcChain xmlns="http://schemas.openxmlformats.org/spreadsheetml/2006/main">
  <c r="K103" i="1" l="1"/>
  <c r="K119" i="1"/>
  <c r="K116" i="1"/>
  <c r="K115" i="1"/>
  <c r="K114" i="1"/>
  <c r="K112" i="1"/>
  <c r="K111" i="1"/>
  <c r="K110" i="1"/>
  <c r="K104" i="1"/>
  <c r="K102" i="1"/>
  <c r="K101" i="1"/>
  <c r="K100" i="1"/>
  <c r="K98" i="1"/>
  <c r="K97" i="1"/>
  <c r="K95" i="1"/>
  <c r="K94" i="1"/>
  <c r="K91" i="1"/>
  <c r="K88" i="1"/>
  <c r="K87" i="1"/>
  <c r="K84" i="1"/>
  <c r="K10" i="1"/>
  <c r="K11" i="1"/>
  <c r="K15" i="1"/>
  <c r="K17" i="1"/>
  <c r="K20" i="1"/>
  <c r="K21" i="1"/>
  <c r="K24" i="1"/>
  <c r="K28" i="1"/>
  <c r="K29" i="1"/>
  <c r="K30" i="1"/>
  <c r="K31" i="1"/>
  <c r="K33" i="1"/>
  <c r="K34" i="1"/>
  <c r="K35" i="1"/>
  <c r="K37" i="1"/>
  <c r="K40" i="1"/>
  <c r="K41" i="1"/>
  <c r="K43" i="1"/>
  <c r="K44" i="1"/>
  <c r="K50" i="1"/>
  <c r="K52" i="1"/>
  <c r="K54" i="1"/>
  <c r="K55" i="1"/>
  <c r="K56" i="1"/>
  <c r="K59" i="1"/>
  <c r="K62" i="1"/>
  <c r="K63" i="1"/>
  <c r="K65" i="1"/>
  <c r="K66" i="1"/>
  <c r="K67" i="1"/>
  <c r="K68" i="1"/>
  <c r="K69" i="1"/>
  <c r="K75" i="1"/>
  <c r="F123" i="1" l="1"/>
  <c r="G123" i="1"/>
  <c r="F117" i="1"/>
  <c r="G117" i="1"/>
  <c r="F106" i="1"/>
  <c r="F118" i="1" s="1"/>
  <c r="F124" i="1" s="1"/>
  <c r="G106" i="1"/>
  <c r="F96" i="1"/>
  <c r="G96" i="1"/>
  <c r="F86" i="1"/>
  <c r="G86" i="1"/>
  <c r="F76" i="1"/>
  <c r="G76" i="1"/>
  <c r="F70" i="1"/>
  <c r="G70" i="1"/>
  <c r="F60" i="1"/>
  <c r="G60" i="1"/>
  <c r="F51" i="1"/>
  <c r="F71" i="1" s="1"/>
  <c r="G51" i="1"/>
  <c r="F42" i="1"/>
  <c r="G42" i="1"/>
  <c r="F32" i="1"/>
  <c r="F36" i="1" s="1"/>
  <c r="G32" i="1"/>
  <c r="G36" i="1" s="1"/>
  <c r="F25" i="1"/>
  <c r="G25" i="1"/>
  <c r="F22" i="1"/>
  <c r="G22" i="1"/>
  <c r="F18" i="1"/>
  <c r="G18" i="1"/>
  <c r="F12" i="1"/>
  <c r="G12" i="1"/>
  <c r="K120" i="1"/>
  <c r="K121" i="1"/>
  <c r="K122" i="1"/>
  <c r="K113" i="1"/>
  <c r="K109" i="1"/>
  <c r="K108" i="1"/>
  <c r="K107" i="1"/>
  <c r="K105" i="1"/>
  <c r="K99" i="1"/>
  <c r="K93" i="1"/>
  <c r="K92" i="1"/>
  <c r="K90" i="1"/>
  <c r="K89" i="1"/>
  <c r="K81" i="1"/>
  <c r="K82" i="1"/>
  <c r="K83" i="1"/>
  <c r="K85" i="1"/>
  <c r="K80" i="1"/>
  <c r="K73" i="1"/>
  <c r="K74" i="1"/>
  <c r="K72" i="1"/>
  <c r="K64" i="1"/>
  <c r="K61" i="1"/>
  <c r="K58" i="1"/>
  <c r="K57" i="1"/>
  <c r="K53" i="1"/>
  <c r="K49" i="1"/>
  <c r="K48" i="1"/>
  <c r="K47" i="1"/>
  <c r="K46" i="1"/>
  <c r="K45" i="1"/>
  <c r="K39" i="1"/>
  <c r="K38" i="1"/>
  <c r="K27" i="1"/>
  <c r="K23" i="1"/>
  <c r="K19" i="1"/>
  <c r="K16" i="1"/>
  <c r="K14" i="1"/>
  <c r="K13" i="1"/>
  <c r="K9" i="1"/>
  <c r="H79" i="1"/>
  <c r="G71" i="1" l="1"/>
  <c r="G118" i="1"/>
  <c r="G26" i="1"/>
  <c r="G77" i="1" s="1"/>
  <c r="G124" i="1"/>
  <c r="F26" i="1"/>
  <c r="F77" i="1" s="1"/>
  <c r="H124" i="1" l="1"/>
  <c r="H77" i="1" l="1"/>
  <c r="J79" i="1" l="1"/>
  <c r="J35" i="1" l="1"/>
  <c r="J76" i="1" l="1"/>
  <c r="K76" i="1" s="1"/>
  <c r="J32" i="1"/>
  <c r="K32" i="1" s="1"/>
  <c r="J36" i="1" l="1"/>
  <c r="K36" i="1" s="1"/>
  <c r="J25" i="1" l="1"/>
  <c r="K25" i="1" s="1"/>
  <c r="J117" i="1" l="1"/>
  <c r="K117" i="1" s="1"/>
  <c r="J60" i="1"/>
  <c r="K60" i="1" s="1"/>
  <c r="J70" i="1"/>
  <c r="K70" i="1" s="1"/>
  <c r="J22" i="1"/>
  <c r="K22" i="1" s="1"/>
  <c r="J96" i="1"/>
  <c r="K96" i="1" s="1"/>
  <c r="J51" i="1"/>
  <c r="K51" i="1" s="1"/>
  <c r="J71" i="1" l="1"/>
  <c r="K71" i="1" s="1"/>
  <c r="J106" i="1"/>
  <c r="J12" i="1"/>
  <c r="K12" i="1" s="1"/>
  <c r="J18" i="1"/>
  <c r="K18" i="1" s="1"/>
  <c r="J42" i="1"/>
  <c r="K42" i="1" s="1"/>
  <c r="J118" i="1" l="1"/>
  <c r="K118" i="1" s="1"/>
  <c r="K106" i="1"/>
  <c r="J123" i="1"/>
  <c r="J86" i="1"/>
  <c r="K86" i="1" s="1"/>
  <c r="J26" i="1"/>
  <c r="K26" i="1" s="1"/>
  <c r="K123" i="1" l="1"/>
  <c r="J77" i="1"/>
  <c r="K77" i="1" s="1"/>
  <c r="J124" i="1"/>
  <c r="K124" i="1" l="1"/>
</calcChain>
</file>

<file path=xl/sharedStrings.xml><?xml version="1.0" encoding="utf-8"?>
<sst xmlns="http://schemas.openxmlformats.org/spreadsheetml/2006/main" count="265" uniqueCount="254">
  <si>
    <t>1.</t>
  </si>
  <si>
    <t>2.</t>
  </si>
  <si>
    <t>3.</t>
  </si>
  <si>
    <t>5.</t>
  </si>
  <si>
    <t>adatok E Ft-ban</t>
  </si>
  <si>
    <t>Megnevezés</t>
  </si>
  <si>
    <t>ESZKÖZÖK</t>
  </si>
  <si>
    <t>FORRÁSOK</t>
  </si>
  <si>
    <t>Sorszám</t>
  </si>
  <si>
    <t>2018. év</t>
  </si>
  <si>
    <t>2020. év</t>
  </si>
  <si>
    <t>%</t>
  </si>
  <si>
    <t>01</t>
  </si>
  <si>
    <t>A/I/1</t>
  </si>
  <si>
    <t>Vagyoni értékű jogok</t>
  </si>
  <si>
    <t>02</t>
  </si>
  <si>
    <t>A/I/2</t>
  </si>
  <si>
    <t>Szellemi termékek</t>
  </si>
  <si>
    <t>03</t>
  </si>
  <si>
    <t>A/I/3</t>
  </si>
  <si>
    <t>Immateriális javak értékhelyesbítése</t>
  </si>
  <si>
    <t>04</t>
  </si>
  <si>
    <t>A/I</t>
  </si>
  <si>
    <t>Immateriális javak (=A/I/1+A/I/2+A/I/3)</t>
  </si>
  <si>
    <t>05</t>
  </si>
  <si>
    <t>A/II/1</t>
  </si>
  <si>
    <t xml:space="preserve"> Ingatlanok és a kapcsolódó vagyoni értékű jogok</t>
  </si>
  <si>
    <t>06</t>
  </si>
  <si>
    <t>A/II/2</t>
  </si>
  <si>
    <t>Gépek, berendezések, felszerelések, járművek</t>
  </si>
  <si>
    <t>07</t>
  </si>
  <si>
    <t>A/II/3</t>
  </si>
  <si>
    <t>Tenyészállatok</t>
  </si>
  <si>
    <t>08</t>
  </si>
  <si>
    <t>A/II/4</t>
  </si>
  <si>
    <t>Beruházások, felújítások</t>
  </si>
  <si>
    <t>09</t>
  </si>
  <si>
    <t>A/II/5</t>
  </si>
  <si>
    <t>Tárgyi eszközök értékhelyesbítése</t>
  </si>
  <si>
    <t>10</t>
  </si>
  <si>
    <t>A/II</t>
  </si>
  <si>
    <t xml:space="preserve">Tárgyi eszközök (=A/II/1+...+A/II/5) </t>
  </si>
  <si>
    <t>11</t>
  </si>
  <si>
    <t>A/III/1</t>
  </si>
  <si>
    <t xml:space="preserve">Tartós részesedések </t>
  </si>
  <si>
    <t>A/III/2</t>
  </si>
  <si>
    <t>A/III/3</t>
  </si>
  <si>
    <t>A/III</t>
  </si>
  <si>
    <t>Befektetett pénzügyi eszközök (=A/III/1+A/III/2+A/III/3)</t>
  </si>
  <si>
    <t>A/IV/1</t>
  </si>
  <si>
    <t>Koncesszióba, vagyonkezelésbe adott eszközök</t>
  </si>
  <si>
    <t>A/IV/2</t>
  </si>
  <si>
    <t>Koncesszióba, vagyonkezelésbe adott eszközök értékhelyesbítése</t>
  </si>
  <si>
    <t>A/IV</t>
  </si>
  <si>
    <t>Koncesszióba, vagyonkezelésbe adott eszközök (=A/IV/1+A/IV/2)</t>
  </si>
  <si>
    <t>A)</t>
  </si>
  <si>
    <t xml:space="preserve"> NEMZETI VAGYONBA TARTOZÓ BEFEKTETETT ESZKÖZÖK (=A/I+A/II+A/III+A/IV)</t>
  </si>
  <si>
    <t>B/I/1</t>
  </si>
  <si>
    <t>Vásárolt készletek</t>
  </si>
  <si>
    <t>B/I/2</t>
  </si>
  <si>
    <t>Átsorolt, követelés fejében átvett készletek</t>
  </si>
  <si>
    <t>B/I/3</t>
  </si>
  <si>
    <t>Egyéb készletek</t>
  </si>
  <si>
    <t xml:space="preserve">B/I/4 </t>
  </si>
  <si>
    <t>Befejezetlen termelés, félkész termékek, késztermékek</t>
  </si>
  <si>
    <t>B/I/5</t>
  </si>
  <si>
    <t>Növendék-, hízó és egyéb állatok</t>
  </si>
  <si>
    <t>B/I</t>
  </si>
  <si>
    <t xml:space="preserve">Készletek 
(=B/I/1+…+B/I/5) </t>
  </si>
  <si>
    <t>B/II/1</t>
  </si>
  <si>
    <t>Nem tartós részesedések</t>
  </si>
  <si>
    <t>B/II/2</t>
  </si>
  <si>
    <t xml:space="preserve">Forgatási célú hitelviszonyt megtestesítő értékpapírok </t>
  </si>
  <si>
    <t>B/II</t>
  </si>
  <si>
    <t xml:space="preserve">Értékpapírok 
(=B/II/1+B/II/2) </t>
  </si>
  <si>
    <t>B)</t>
  </si>
  <si>
    <t>NEMZETI VAGYONBA TARTOZÓ FORGÓESZKÖZÖK 
(= B/I+B/II)</t>
  </si>
  <si>
    <t>C/I</t>
  </si>
  <si>
    <t>C/II</t>
  </si>
  <si>
    <t>Pénztárak, csekkek, betétkönyvek</t>
  </si>
  <si>
    <t>C/III</t>
  </si>
  <si>
    <t>Forintszámlák</t>
  </si>
  <si>
    <t>C/IV</t>
  </si>
  <si>
    <t>Devizaszámlák</t>
  </si>
  <si>
    <t>Idegen pénzeszközök / 2015-től C/III. Forintszámlákban</t>
  </si>
  <si>
    <t>C)</t>
  </si>
  <si>
    <t>D/I/1</t>
  </si>
  <si>
    <t xml:space="preserve">Költségvetési évben esedékes követelések működési célú támogatások bevételeire államháztartáson belülről </t>
  </si>
  <si>
    <t>D/I/2</t>
  </si>
  <si>
    <t xml:space="preserve">Költségvetési évben esedékes követelések felhalmozási célú támogatások bevételeire államháztartáson belülről </t>
  </si>
  <si>
    <t>D/I/3</t>
  </si>
  <si>
    <t>Költségvetési évben esedékes követelések közhatalmi bevételre</t>
  </si>
  <si>
    <t>D/I/4</t>
  </si>
  <si>
    <t>Költségvetési évben esedékes követelések működési bevételre</t>
  </si>
  <si>
    <t>D/I/5</t>
  </si>
  <si>
    <t>Költségvetési évben esedékes követelések felhalmozási bevételre</t>
  </si>
  <si>
    <t>D/I/6</t>
  </si>
  <si>
    <t xml:space="preserve">Költségvetési évben esedékes követelések működési célú átvett pénzeszközre </t>
  </si>
  <si>
    <t>D/I/7</t>
  </si>
  <si>
    <t>Költségvetési évben esedékes követelések felhalmozási célú átvett pénzeszközre</t>
  </si>
  <si>
    <t>D/I/8</t>
  </si>
  <si>
    <t xml:space="preserve">Költségvetési évben esedékes követelések finanszírozási bevételekre </t>
  </si>
  <si>
    <t>D/I</t>
  </si>
  <si>
    <t>Költségvetési évben esedékes követelések 
(=D/I/1+…+D/I/8)</t>
  </si>
  <si>
    <t>D/II/1</t>
  </si>
  <si>
    <t xml:space="preserve">Költségvetési évet követően esedékes követelések működési célú támogatások bevételeire államháztartáson belülről </t>
  </si>
  <si>
    <t>D/II/2</t>
  </si>
  <si>
    <t>Költségvetési évet követően esedékes követelések felhalmozási célú támogatások bevételeire államháztartáson belülről</t>
  </si>
  <si>
    <t>D/II/3</t>
  </si>
  <si>
    <t>Költségvetési évet követően esedékes követelések közhatalmi bevételre</t>
  </si>
  <si>
    <t>D/II/4</t>
  </si>
  <si>
    <t>Költségvetési évet követően esedékes követelések működési bevételre</t>
  </si>
  <si>
    <t>D/II/5</t>
  </si>
  <si>
    <t>Költségvetési évet követően esedékes követelések felhalmozási bevételre</t>
  </si>
  <si>
    <t>D/II/6</t>
  </si>
  <si>
    <t>Költségvetési évet követően esedékes követelések működési célú átvett pénzeszközre</t>
  </si>
  <si>
    <t>D/II/7</t>
  </si>
  <si>
    <t>Költségvetési évet követően esedékes követelések felhalmozási célú átvett pénzeszközre</t>
  </si>
  <si>
    <t>D/II/8</t>
  </si>
  <si>
    <t xml:space="preserve">Költségvetési évet követően esedékes követelések finanszírozási bevételekre </t>
  </si>
  <si>
    <t>D/II</t>
  </si>
  <si>
    <t xml:space="preserve"> Költségvetési évet követően esedékes követelések (=D/II/1+…+D/II/8)</t>
  </si>
  <si>
    <t>D/III/1</t>
  </si>
  <si>
    <t>Adott előlegek</t>
  </si>
  <si>
    <t>D/III/2</t>
  </si>
  <si>
    <t>Továbbadási célból folyósított támogatások, ellátások elszámolása</t>
  </si>
  <si>
    <t>D/III/3</t>
  </si>
  <si>
    <t>Más által beszedett bevételek elszámolása</t>
  </si>
  <si>
    <t>D/III/4</t>
  </si>
  <si>
    <t>Forgótőke elszámolása</t>
  </si>
  <si>
    <t xml:space="preserve">D/III/5 </t>
  </si>
  <si>
    <t>Vagyonkezelésbe adott eszközökkel kapcsolatos visszapótlási követelés elszámolása</t>
  </si>
  <si>
    <t xml:space="preserve">D/III/6  </t>
  </si>
  <si>
    <t>Nem társadalombiztosítás pénzügyi alapjait terhelő kifizetett ellátások megtérítésének elszámolása</t>
  </si>
  <si>
    <t>D/III/7</t>
  </si>
  <si>
    <t>Folyósított, megelőlegezett társadalombiztosítási és családtámogatási ellátások elszámolása</t>
  </si>
  <si>
    <t xml:space="preserve">D/III/8 </t>
  </si>
  <si>
    <t>Gazdasági társaság alapítása, jegyzett tőkéjének emelése esetén a társaságnak ténylegesen átadott pénzeszközök</t>
  </si>
  <si>
    <t>D/III/9</t>
  </si>
  <si>
    <t>Letétre, megőrzésre, fedezetkezelésre átadott pénzeszközök, biztosítékok</t>
  </si>
  <si>
    <t>D/III</t>
  </si>
  <si>
    <t>Követelés jellegű sajátos elszámolások (=D/III/1+…+D/III/9)</t>
  </si>
  <si>
    <t>D)</t>
  </si>
  <si>
    <t>KÖVETELÉSEK (=D/I+D/II+D/III)</t>
  </si>
  <si>
    <t>E)</t>
  </si>
  <si>
    <t>EGYÉB SAJÁTOS ESZKÖZOLDALI ELSZÁMOLÁSOK</t>
  </si>
  <si>
    <t>F/1</t>
  </si>
  <si>
    <t>Eredményszemléletű bevételek aktív időbeli elhatárolása</t>
  </si>
  <si>
    <t>F/2</t>
  </si>
  <si>
    <t>Költségek, ráfordítások aktív időbeli elhatárolása</t>
  </si>
  <si>
    <t>F/3</t>
  </si>
  <si>
    <t>Halasztott ráfordítások</t>
  </si>
  <si>
    <t xml:space="preserve">F)  </t>
  </si>
  <si>
    <t>G/I</t>
  </si>
  <si>
    <t>Nemzeti vagyon induláskori értéke</t>
  </si>
  <si>
    <t>G/II</t>
  </si>
  <si>
    <t>Nemzeti vagyon változásai</t>
  </si>
  <si>
    <t>G/III</t>
  </si>
  <si>
    <t>Egyéb eszközök induláskori értéke és változásai</t>
  </si>
  <si>
    <t>G/IV</t>
  </si>
  <si>
    <t>Felhalmozott eredmény</t>
  </si>
  <si>
    <t>G/V</t>
  </si>
  <si>
    <t>Eszközök értékhelyesbítésének forrása</t>
  </si>
  <si>
    <t>G/VI</t>
  </si>
  <si>
    <t>Mérleg szerinti eredmény</t>
  </si>
  <si>
    <t>G)</t>
  </si>
  <si>
    <t xml:space="preserve">SAJÁT TŐKE (=G/I+…+G/VI) </t>
  </si>
  <si>
    <t>H/I/1</t>
  </si>
  <si>
    <t>Költségvetési évben esedékes kötelezettségek személyi juttatásokra</t>
  </si>
  <si>
    <t>H/I/2</t>
  </si>
  <si>
    <t>Költségvetési évben esedékes kötelezettségek munkaadókat terhelő járulékokra és szociális hozzájárulási adóra</t>
  </si>
  <si>
    <t>H/I/3</t>
  </si>
  <si>
    <t>Költségvetési évben esedékes kötelezettségek dologi kiadásokra</t>
  </si>
  <si>
    <t>H/I/4</t>
  </si>
  <si>
    <t>Költségvetési évben esedékes kötelezettségek ellátottak pénzbeli juttatásaira</t>
  </si>
  <si>
    <t>H/I/5</t>
  </si>
  <si>
    <t xml:space="preserve">Költségvetési évben esedékes kötelezettségek egyéb működési célú kiadásokra </t>
  </si>
  <si>
    <t>H/I/6</t>
  </si>
  <si>
    <t>Költségvetési évben esedékes kötelezettségek beruházásokra</t>
  </si>
  <si>
    <t>H/I/7</t>
  </si>
  <si>
    <t>Költségvetési évben esedékes kötelezettségek felújításokra</t>
  </si>
  <si>
    <t>H/I/8</t>
  </si>
  <si>
    <t>Költségvetési évben esedékes kötelezettségek egyéb felhalmozási célú kiadásokra</t>
  </si>
  <si>
    <t>H/I/9</t>
  </si>
  <si>
    <t xml:space="preserve">Költségvetési évben esedékes kötelezettségek finanszírozási kiadásokra </t>
  </si>
  <si>
    <t>H/I</t>
  </si>
  <si>
    <t>H/II/1</t>
  </si>
  <si>
    <t>Költségvetési évet követően esedékes kötelezettségek személyi juttatásokra</t>
  </si>
  <si>
    <t>H/II/2</t>
  </si>
  <si>
    <t>Költségvetési évet követően esedékes kötelezettségek munkaadókat terhelő járulékokra és szociális hozzájárulási adóra</t>
  </si>
  <si>
    <t>H/II/3</t>
  </si>
  <si>
    <t>Költségvetési évet követően esedékes kötelezettségek dologi kiadásokra</t>
  </si>
  <si>
    <t>H/II/4</t>
  </si>
  <si>
    <t>Költségvetési évet követően esedékes kötelezettségek ellátottak pénzbeli juttatásaira</t>
  </si>
  <si>
    <t xml:space="preserve">H/II/5 </t>
  </si>
  <si>
    <t xml:space="preserve">Költségvetési évet követően esedékes kötelezettségek egyéb működési célú kiadásokra </t>
  </si>
  <si>
    <t>H/II/6</t>
  </si>
  <si>
    <t>Költségvetési évet követően esedékes kötelezettségek beruházásokra</t>
  </si>
  <si>
    <t xml:space="preserve">H/II/7  </t>
  </si>
  <si>
    <t>Költségvetési évet követően esedékes kötelezettségek felújításokra</t>
  </si>
  <si>
    <t>H/II/8</t>
  </si>
  <si>
    <t xml:space="preserve">Költségvetési évet követően esedékes kötelezettségek egyéb felhalmozási célú kiadásokra </t>
  </si>
  <si>
    <t>H/II/9</t>
  </si>
  <si>
    <t>Költségvetési évet követően esedékes kötelezettségek finanszírozási kiadásokra</t>
  </si>
  <si>
    <t>H/II</t>
  </si>
  <si>
    <t>Költségvetési évet követően esedékes kötelezettségek (=H/II/1+…H/II/9)</t>
  </si>
  <si>
    <t>H/III/1</t>
  </si>
  <si>
    <t>Kapott előlegek</t>
  </si>
  <si>
    <t>H/III/2</t>
  </si>
  <si>
    <t>H/III/3</t>
  </si>
  <si>
    <t>Más szervezetet megillető bevételek elszámolása</t>
  </si>
  <si>
    <t>H/III/4</t>
  </si>
  <si>
    <t>Forgótőke elszámolása (Kincstár)</t>
  </si>
  <si>
    <t>H/III/5</t>
  </si>
  <si>
    <t>H/III/6</t>
  </si>
  <si>
    <t>H/III/7</t>
  </si>
  <si>
    <t>H/III/8</t>
  </si>
  <si>
    <t>H/III/9</t>
  </si>
  <si>
    <t>Nemzetközi támogatási programok pénzeszközei</t>
  </si>
  <si>
    <t>Államadósság Kezelő Központ Zrt-nél elhelyezett fedezeti betétek</t>
  </si>
  <si>
    <t xml:space="preserve">H/III </t>
  </si>
  <si>
    <t>H)</t>
  </si>
  <si>
    <t>I)</t>
  </si>
  <si>
    <t xml:space="preserve">KINCSTÁRI SZÁMLAVEZETÉSSEL KAPCSOLATOS ELSZÁMOLÁSOK </t>
  </si>
  <si>
    <t>J/1</t>
  </si>
  <si>
    <t xml:space="preserve">Eredményszemléletű bevételek passzív időbeli elhatárolása </t>
  </si>
  <si>
    <t>J/2</t>
  </si>
  <si>
    <t xml:space="preserve">Költségek, ráfordítások passzív időbeli elhatárolása </t>
  </si>
  <si>
    <t>J/3</t>
  </si>
  <si>
    <t>Halasztott eredményszemléletű bevételek</t>
  </si>
  <si>
    <t>J)</t>
  </si>
  <si>
    <t>PASSZÍV IDŐBELI ELHATÁROLÁSOK 
(=K/1+K/2+K/3) / J) pontra változott 2015-ben</t>
  </si>
  <si>
    <t>FORRÁSOK ÖSSZESEN 
(=G+H+I+J+K) / 2015-től (=G+H+I+J)</t>
  </si>
  <si>
    <t>AKTÍV IDŐBELI ELHATÁROLÁSOK
(=F/1+F/2+F/3)</t>
  </si>
  <si>
    <t>Költségvetési évben esedékes kötelezettségek 
(=H/I/1+…H/I/9)</t>
  </si>
  <si>
    <t>Kötelezettség jellegű sajátos elszámolások 
(=H)/III/1+…+H)/III/10)</t>
  </si>
  <si>
    <t>KÖTELEZETTSÉGEK 
(=H/I+H/II+H/III)</t>
  </si>
  <si>
    <t>2021. év</t>
  </si>
  <si>
    <t xml:space="preserve">ESZKÖZÖK ÖSSZESEN (=A+B+C+D+E+F) </t>
  </si>
  <si>
    <t>2022. év</t>
  </si>
  <si>
    <t xml:space="preserve">Tartós hitelviszonyt megtestesítő értékpapírok </t>
  </si>
  <si>
    <t xml:space="preserve"> Befektetett pénzügyi eszközök értékhelyesbítése</t>
  </si>
  <si>
    <t>Lekötött bankbetétek</t>
  </si>
  <si>
    <t xml:space="preserve">PÉNZESZKÖZÖK 
(=C/I+…+C/IV) </t>
  </si>
  <si>
    <t>Nemzeti vagyonba tartozó befektetett eszközökkel kapcsolatos egyes kötelezettség jellegű sajátos elszámolások</t>
  </si>
  <si>
    <t xml:space="preserve"> Letétre, megőrzésre, fedezetkezelésre átvett pénzeszközök, biztosítékok</t>
  </si>
  <si>
    <t>6.</t>
  </si>
  <si>
    <t>2023. év</t>
  </si>
  <si>
    <t>4.</t>
  </si>
  <si>
    <t>2024. év</t>
  </si>
  <si>
    <t>Dunaújváros Megyei Jogú Város Önkormányzat 
2024. évi konszolidált mérlegének adatai mérlegsorosan</t>
  </si>
  <si>
    <t>Dunaújváros, 2025. május hó 15.</t>
  </si>
  <si>
    <t>24. melléklet</t>
  </si>
  <si>
    <t>a ___/2024.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</si>
</sst>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_ ;[Red]\-#,##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indexed="8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1">
    <xf numFmtId="0" fontId="0" fillId="0" borderId="0" xfId="0"/>
    <xf numFmtId="164" fontId="1" fillId="0" borderId="0" xfId="0" applyNumberFormat="1" applyFont="1" applyFill="1" applyAlignment="1">
      <alignment horizontal="right" vertical="center"/>
    </xf>
    <xf numFmtId="0" fontId="7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165" fontId="7" fillId="0" borderId="0" xfId="1" applyNumberFormat="1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 applyProtection="1">
      <alignment horizontal="right" vertical="center"/>
    </xf>
    <xf numFmtId="0" fontId="10" fillId="0" borderId="15" xfId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left" vertical="center" wrapText="1" indent="2"/>
    </xf>
    <xf numFmtId="3" fontId="8" fillId="2" borderId="14" xfId="1" applyNumberFormat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 indent="1"/>
    </xf>
    <xf numFmtId="0" fontId="5" fillId="0" borderId="3" xfId="1" applyFont="1" applyFill="1" applyBorder="1" applyAlignment="1">
      <alignment horizontal="left" vertical="center" wrapText="1" indent="2"/>
    </xf>
    <xf numFmtId="3" fontId="8" fillId="2" borderId="3" xfId="1" applyNumberFormat="1" applyFont="1" applyFill="1" applyBorder="1" applyAlignment="1">
      <alignment vertical="center"/>
    </xf>
    <xf numFmtId="0" fontId="5" fillId="0" borderId="4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left" vertical="center" wrapText="1" indent="1"/>
    </xf>
    <xf numFmtId="0" fontId="5" fillId="0" borderId="4" xfId="1" applyFont="1" applyFill="1" applyBorder="1" applyAlignment="1">
      <alignment horizontal="left" vertical="center" wrapText="1" indent="2"/>
    </xf>
    <xf numFmtId="3" fontId="8" fillId="2" borderId="4" xfId="1" applyNumberFormat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 indent="1"/>
    </xf>
    <xf numFmtId="0" fontId="5" fillId="0" borderId="5" xfId="1" applyFont="1" applyFill="1" applyBorder="1" applyAlignment="1">
      <alignment horizontal="left" vertical="center" wrapText="1" indent="2"/>
    </xf>
    <xf numFmtId="0" fontId="6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 indent="1"/>
    </xf>
    <xf numFmtId="3" fontId="12" fillId="2" borderId="6" xfId="1" applyNumberFormat="1" applyFont="1" applyFill="1" applyBorder="1" applyAlignment="1">
      <alignment vertical="center"/>
    </xf>
    <xf numFmtId="0" fontId="5" fillId="0" borderId="20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left" vertical="center" wrapText="1" indent="1"/>
    </xf>
    <xf numFmtId="0" fontId="5" fillId="0" borderId="20" xfId="1" applyFont="1" applyFill="1" applyBorder="1" applyAlignment="1">
      <alignment horizontal="left" vertical="center" wrapText="1" indent="2"/>
    </xf>
    <xf numFmtId="3" fontId="8" fillId="2" borderId="20" xfId="1" applyNumberFormat="1" applyFont="1" applyFill="1" applyBorder="1" applyAlignment="1">
      <alignment vertical="center"/>
    </xf>
    <xf numFmtId="3" fontId="8" fillId="2" borderId="5" xfId="1" applyNumberFormat="1" applyFont="1" applyFill="1" applyBorder="1" applyAlignment="1">
      <alignment vertical="center"/>
    </xf>
    <xf numFmtId="0" fontId="6" fillId="0" borderId="9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left" vertical="center" wrapText="1" indent="1"/>
    </xf>
    <xf numFmtId="3" fontId="12" fillId="2" borderId="9" xfId="1" applyNumberFormat="1" applyFont="1" applyFill="1" applyBorder="1" applyAlignment="1">
      <alignment vertical="center"/>
    </xf>
    <xf numFmtId="0" fontId="6" fillId="0" borderId="21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left" vertical="center" wrapText="1" indent="1"/>
    </xf>
    <xf numFmtId="3" fontId="12" fillId="2" borderId="23" xfId="1" applyNumberFormat="1" applyFont="1" applyFill="1" applyBorder="1" applyAlignment="1">
      <alignment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left" vertical="center" wrapText="1" indent="1"/>
    </xf>
    <xf numFmtId="0" fontId="5" fillId="0" borderId="8" xfId="1" applyFont="1" applyFill="1" applyBorder="1" applyAlignment="1">
      <alignment horizontal="left" vertical="center" wrapText="1" indent="2"/>
    </xf>
    <xf numFmtId="3" fontId="8" fillId="2" borderId="8" xfId="1" applyNumberFormat="1" applyFont="1" applyFill="1" applyBorder="1" applyAlignment="1">
      <alignment vertical="center"/>
    </xf>
    <xf numFmtId="3" fontId="8" fillId="2" borderId="20" xfId="1" applyNumberFormat="1" applyFont="1" applyFill="1" applyBorder="1" applyAlignment="1">
      <alignment horizontal="right" vertical="center"/>
    </xf>
    <xf numFmtId="3" fontId="8" fillId="2" borderId="4" xfId="1" applyNumberFormat="1" applyFont="1" applyFill="1" applyBorder="1" applyAlignment="1">
      <alignment horizontal="right" vertical="center"/>
    </xf>
    <xf numFmtId="0" fontId="5" fillId="0" borderId="24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left" vertical="center" wrapText="1" indent="1"/>
    </xf>
    <xf numFmtId="0" fontId="5" fillId="0" borderId="24" xfId="1" applyFont="1" applyFill="1" applyBorder="1" applyAlignment="1">
      <alignment horizontal="left" vertical="center" wrapText="1" indent="2"/>
    </xf>
    <xf numFmtId="3" fontId="8" fillId="2" borderId="24" xfId="1" applyNumberFormat="1" applyFont="1" applyFill="1" applyBorder="1" applyAlignment="1">
      <alignment vertical="center"/>
    </xf>
    <xf numFmtId="3" fontId="8" fillId="2" borderId="8" xfId="1" applyNumberFormat="1" applyFont="1" applyFill="1" applyBorder="1" applyAlignment="1">
      <alignment horizontal="right" vertical="center"/>
    </xf>
    <xf numFmtId="0" fontId="6" fillId="0" borderId="10" xfId="1" applyFont="1" applyFill="1" applyBorder="1" applyAlignment="1">
      <alignment horizontal="center" vertical="center" wrapText="1"/>
    </xf>
    <xf numFmtId="3" fontId="12" fillId="2" borderId="1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 indent="1"/>
    </xf>
    <xf numFmtId="3" fontId="12" fillId="2" borderId="1" xfId="1" applyNumberFormat="1" applyFont="1" applyFill="1" applyBorder="1" applyAlignment="1">
      <alignment vertical="center"/>
    </xf>
    <xf numFmtId="0" fontId="11" fillId="2" borderId="6" xfId="1" applyFont="1" applyFill="1" applyBorder="1" applyAlignment="1">
      <alignment horizontal="center" vertical="center"/>
    </xf>
    <xf numFmtId="3" fontId="12" fillId="2" borderId="6" xfId="1" applyNumberFormat="1" applyFont="1" applyFill="1" applyBorder="1" applyAlignment="1">
      <alignment horizontal="right" vertical="center"/>
    </xf>
    <xf numFmtId="165" fontId="13" fillId="0" borderId="0" xfId="1" applyNumberFormat="1" applyFont="1" applyFill="1" applyAlignment="1">
      <alignment vertical="center"/>
    </xf>
    <xf numFmtId="165" fontId="14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 indent="1"/>
    </xf>
    <xf numFmtId="3" fontId="12" fillId="2" borderId="2" xfId="1" applyNumberFormat="1" applyFont="1" applyFill="1" applyBorder="1" applyAlignment="1">
      <alignment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 indent="1"/>
    </xf>
    <xf numFmtId="0" fontId="5" fillId="0" borderId="7" xfId="1" applyFont="1" applyFill="1" applyBorder="1" applyAlignment="1">
      <alignment horizontal="left" vertical="center" wrapText="1" indent="2"/>
    </xf>
    <xf numFmtId="3" fontId="8" fillId="2" borderId="7" xfId="1" applyNumberFormat="1" applyFont="1" applyFill="1" applyBorder="1" applyAlignment="1">
      <alignment vertical="center"/>
    </xf>
    <xf numFmtId="3" fontId="8" fillId="2" borderId="3" xfId="1" applyNumberFormat="1" applyFont="1" applyFill="1" applyBorder="1" applyAlignment="1">
      <alignment horizontal="right" vertical="center"/>
    </xf>
    <xf numFmtId="0" fontId="5" fillId="0" borderId="19" xfId="1" applyFont="1" applyFill="1" applyBorder="1" applyAlignment="1">
      <alignment horizontal="left" vertical="center" wrapText="1" indent="1"/>
    </xf>
    <xf numFmtId="0" fontId="6" fillId="0" borderId="28" xfId="1" applyFont="1" applyFill="1" applyBorder="1" applyAlignment="1">
      <alignment horizontal="center" vertical="center" wrapText="1"/>
    </xf>
    <xf numFmtId="3" fontId="12" fillId="2" borderId="29" xfId="1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0" fontId="11" fillId="0" borderId="15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3" fontId="8" fillId="0" borderId="14" xfId="1" applyNumberFormat="1" applyFont="1" applyFill="1" applyBorder="1" applyAlignment="1">
      <alignment vertical="center"/>
    </xf>
    <xf numFmtId="3" fontId="8" fillId="0" borderId="3" xfId="1" applyNumberFormat="1" applyFont="1" applyFill="1" applyBorder="1" applyAlignment="1">
      <alignment vertical="center"/>
    </xf>
    <xf numFmtId="4" fontId="8" fillId="0" borderId="3" xfId="1" applyNumberFormat="1" applyFont="1" applyFill="1" applyBorder="1" applyAlignment="1">
      <alignment vertical="center"/>
    </xf>
    <xf numFmtId="3" fontId="8" fillId="0" borderId="4" xfId="1" applyNumberFormat="1" applyFont="1" applyFill="1" applyBorder="1" applyAlignment="1">
      <alignment vertical="center"/>
    </xf>
    <xf numFmtId="4" fontId="8" fillId="0" borderId="4" xfId="1" applyNumberFormat="1" applyFont="1" applyFill="1" applyBorder="1" applyAlignment="1">
      <alignment vertical="center"/>
    </xf>
    <xf numFmtId="4" fontId="8" fillId="0" borderId="5" xfId="1" applyNumberFormat="1" applyFont="1" applyFill="1" applyBorder="1" applyAlignment="1">
      <alignment vertical="center"/>
    </xf>
    <xf numFmtId="3" fontId="12" fillId="0" borderId="6" xfId="1" applyNumberFormat="1" applyFont="1" applyFill="1" applyBorder="1" applyAlignment="1">
      <alignment vertical="center"/>
    </xf>
    <xf numFmtId="4" fontId="12" fillId="0" borderId="6" xfId="1" applyNumberFormat="1" applyFont="1" applyFill="1" applyBorder="1" applyAlignment="1">
      <alignment vertical="center"/>
    </xf>
    <xf numFmtId="3" fontId="8" fillId="0" borderId="20" xfId="1" applyNumberFormat="1" applyFont="1" applyFill="1" applyBorder="1" applyAlignment="1">
      <alignment vertical="center"/>
    </xf>
    <xf numFmtId="4" fontId="8" fillId="0" borderId="20" xfId="1" applyNumberFormat="1" applyFont="1" applyFill="1" applyBorder="1" applyAlignment="1">
      <alignment vertical="center"/>
    </xf>
    <xf numFmtId="3" fontId="8" fillId="0" borderId="5" xfId="1" applyNumberFormat="1" applyFont="1" applyFill="1" applyBorder="1" applyAlignment="1">
      <alignment vertical="center"/>
    </xf>
    <xf numFmtId="3" fontId="12" fillId="0" borderId="9" xfId="1" applyNumberFormat="1" applyFont="1" applyFill="1" applyBorder="1" applyAlignment="1">
      <alignment vertical="center"/>
    </xf>
    <xf numFmtId="4" fontId="12" fillId="0" borderId="9" xfId="1" applyNumberFormat="1" applyFont="1" applyFill="1" applyBorder="1" applyAlignment="1">
      <alignment vertical="center"/>
    </xf>
    <xf numFmtId="3" fontId="12" fillId="0" borderId="23" xfId="1" applyNumberFormat="1" applyFont="1" applyFill="1" applyBorder="1" applyAlignment="1">
      <alignment vertical="center"/>
    </xf>
    <xf numFmtId="4" fontId="12" fillId="0" borderId="23" xfId="1" applyNumberFormat="1" applyFont="1" applyFill="1" applyBorder="1" applyAlignment="1">
      <alignment vertical="center"/>
    </xf>
    <xf numFmtId="3" fontId="8" fillId="0" borderId="8" xfId="1" applyNumberFormat="1" applyFont="1" applyFill="1" applyBorder="1" applyAlignment="1">
      <alignment vertical="center"/>
    </xf>
    <xf numFmtId="4" fontId="8" fillId="0" borderId="8" xfId="1" applyNumberFormat="1" applyFont="1" applyFill="1" applyBorder="1" applyAlignment="1">
      <alignment vertical="center"/>
    </xf>
    <xf numFmtId="3" fontId="8" fillId="0" borderId="20" xfId="1" applyNumberFormat="1" applyFont="1" applyFill="1" applyBorder="1" applyAlignment="1">
      <alignment horizontal="right" vertical="center"/>
    </xf>
    <xf numFmtId="4" fontId="8" fillId="0" borderId="20" xfId="1" applyNumberFormat="1" applyFont="1" applyFill="1" applyBorder="1" applyAlignment="1">
      <alignment horizontal="right" vertical="center"/>
    </xf>
    <xf numFmtId="3" fontId="8" fillId="0" borderId="4" xfId="1" applyNumberFormat="1" applyFont="1" applyFill="1" applyBorder="1" applyAlignment="1">
      <alignment horizontal="right" vertical="center"/>
    </xf>
    <xf numFmtId="4" fontId="8" fillId="0" borderId="4" xfId="1" applyNumberFormat="1" applyFont="1" applyFill="1" applyBorder="1" applyAlignment="1">
      <alignment horizontal="right" vertical="center"/>
    </xf>
    <xf numFmtId="3" fontId="8" fillId="0" borderId="24" xfId="1" applyNumberFormat="1" applyFont="1" applyFill="1" applyBorder="1" applyAlignment="1">
      <alignment vertical="center"/>
    </xf>
    <xf numFmtId="4" fontId="8" fillId="0" borderId="24" xfId="1" applyNumberFormat="1" applyFont="1" applyFill="1" applyBorder="1" applyAlignment="1">
      <alignment vertical="center"/>
    </xf>
    <xf numFmtId="3" fontId="8" fillId="0" borderId="3" xfId="1" applyNumberFormat="1" applyFont="1" applyFill="1" applyBorder="1" applyAlignment="1">
      <alignment horizontal="right" vertical="center"/>
    </xf>
    <xf numFmtId="4" fontId="8" fillId="0" borderId="3" xfId="1" applyNumberFormat="1" applyFont="1" applyFill="1" applyBorder="1" applyAlignment="1">
      <alignment horizontal="right" vertical="center"/>
    </xf>
    <xf numFmtId="3" fontId="8" fillId="0" borderId="8" xfId="1" applyNumberFormat="1" applyFont="1" applyFill="1" applyBorder="1" applyAlignment="1">
      <alignment horizontal="right" vertical="center"/>
    </xf>
    <xf numFmtId="4" fontId="8" fillId="0" borderId="8" xfId="1" applyNumberFormat="1" applyFont="1" applyFill="1" applyBorder="1" applyAlignment="1">
      <alignment horizontal="right" vertical="center"/>
    </xf>
    <xf numFmtId="3" fontId="12" fillId="0" borderId="11" xfId="1" applyNumberFormat="1" applyFont="1" applyFill="1" applyBorder="1" applyAlignment="1">
      <alignment vertical="center"/>
    </xf>
    <xf numFmtId="4" fontId="12" fillId="0" borderId="11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vertical="center"/>
    </xf>
    <xf numFmtId="4" fontId="12" fillId="0" borderId="1" xfId="1" applyNumberFormat="1" applyFont="1" applyFill="1" applyBorder="1" applyAlignment="1">
      <alignment vertical="center"/>
    </xf>
    <xf numFmtId="0" fontId="11" fillId="0" borderId="6" xfId="1" applyFont="1" applyFill="1" applyBorder="1" applyAlignment="1">
      <alignment horizontal="center" vertical="center"/>
    </xf>
    <xf numFmtId="3" fontId="8" fillId="0" borderId="7" xfId="1" applyNumberFormat="1" applyFont="1" applyFill="1" applyBorder="1" applyAlignment="1">
      <alignment vertical="center"/>
    </xf>
    <xf numFmtId="4" fontId="8" fillId="0" borderId="7" xfId="1" applyNumberFormat="1" applyFont="1" applyFill="1" applyBorder="1" applyAlignment="1">
      <alignment vertical="center"/>
    </xf>
    <xf numFmtId="3" fontId="12" fillId="0" borderId="2" xfId="1" applyNumberFormat="1" applyFont="1" applyFill="1" applyBorder="1" applyAlignment="1">
      <alignment vertical="center"/>
    </xf>
    <xf numFmtId="4" fontId="12" fillId="0" borderId="2" xfId="1" applyNumberFormat="1" applyFont="1" applyFill="1" applyBorder="1" applyAlignment="1">
      <alignment vertical="center"/>
    </xf>
    <xf numFmtId="3" fontId="12" fillId="0" borderId="6" xfId="1" applyNumberFormat="1" applyFont="1" applyFill="1" applyBorder="1" applyAlignment="1">
      <alignment horizontal="right" vertical="center"/>
    </xf>
    <xf numFmtId="4" fontId="12" fillId="0" borderId="6" xfId="1" applyNumberFormat="1" applyFont="1" applyFill="1" applyBorder="1" applyAlignment="1">
      <alignment horizontal="right" vertical="center"/>
    </xf>
    <xf numFmtId="3" fontId="15" fillId="0" borderId="0" xfId="0" applyNumberFormat="1" applyFont="1" applyFill="1" applyAlignment="1">
      <alignment horizontal="right" vertical="center" wrapText="1" indent="1"/>
    </xf>
    <xf numFmtId="3" fontId="12" fillId="0" borderId="15" xfId="1" applyNumberFormat="1" applyFont="1" applyFill="1" applyBorder="1" applyAlignment="1">
      <alignment vertical="center"/>
    </xf>
    <xf numFmtId="3" fontId="12" fillId="0" borderId="15" xfId="1" applyNumberFormat="1" applyFont="1" applyFill="1" applyBorder="1" applyAlignment="1">
      <alignment horizontal="right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left" vertical="center" wrapText="1" indent="1"/>
    </xf>
    <xf numFmtId="3" fontId="12" fillId="2" borderId="18" xfId="1" applyNumberFormat="1" applyFont="1" applyFill="1" applyBorder="1" applyAlignment="1">
      <alignment vertical="center"/>
    </xf>
    <xf numFmtId="3" fontId="12" fillId="0" borderId="18" xfId="1" applyNumberFormat="1" applyFont="1" applyFill="1" applyBorder="1" applyAlignment="1">
      <alignment vertical="center"/>
    </xf>
    <xf numFmtId="4" fontId="12" fillId="0" borderId="18" xfId="1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left" vertical="center" wrapText="1" indent="1"/>
    </xf>
    <xf numFmtId="0" fontId="6" fillId="0" borderId="26" xfId="1" applyFont="1" applyFill="1" applyBorder="1" applyAlignment="1">
      <alignment horizontal="left" vertical="center" wrapText="1" indent="1"/>
    </xf>
    <xf numFmtId="0" fontId="9" fillId="0" borderId="0" xfId="1" applyFont="1" applyFill="1" applyAlignment="1">
      <alignment horizontal="center" wrapText="1"/>
    </xf>
    <xf numFmtId="0" fontId="6" fillId="0" borderId="12" xfId="1" applyFont="1" applyFill="1" applyBorder="1" applyAlignment="1">
      <alignment horizontal="left" vertical="center" wrapText="1" indent="2"/>
    </xf>
    <xf numFmtId="0" fontId="6" fillId="0" borderId="13" xfId="1" applyFont="1" applyFill="1" applyBorder="1" applyAlignment="1">
      <alignment horizontal="left" vertical="center" wrapText="1" indent="2"/>
    </xf>
    <xf numFmtId="0" fontId="6" fillId="0" borderId="28" xfId="1" applyFont="1" applyFill="1" applyBorder="1" applyAlignment="1">
      <alignment horizontal="left" vertical="center" wrapText="1" indent="2"/>
    </xf>
    <xf numFmtId="0" fontId="6" fillId="0" borderId="29" xfId="1" applyFont="1" applyFill="1" applyBorder="1" applyAlignment="1">
      <alignment horizontal="left" vertical="center" wrapText="1" indent="2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zoomScale="80" zoomScaleNormal="80" zoomScaleSheetLayoutView="90" workbookViewId="0">
      <pane xSplit="1" ySplit="7" topLeftCell="B105" activePane="bottomRight" state="frozen"/>
      <selection pane="topRight" activeCell="B1" sqref="B1"/>
      <selection pane="bottomLeft" activeCell="A8" sqref="A8"/>
      <selection pane="bottomRight" activeCell="R136" sqref="R136"/>
    </sheetView>
  </sheetViews>
  <sheetFormatPr defaultRowHeight="15" outlineLevelRow="1" outlineLevelCol="1" x14ac:dyDescent="0.25"/>
  <cols>
    <col min="1" max="1" width="3" style="2" customWidth="1"/>
    <col min="2" max="2" width="10.42578125" style="2" customWidth="1"/>
    <col min="3" max="3" width="9.42578125" style="2" customWidth="1"/>
    <col min="4" max="4" width="53.28515625" style="2" customWidth="1"/>
    <col min="5" max="5" width="18" style="3" hidden="1" customWidth="1" outlineLevel="1"/>
    <col min="6" max="6" width="18" style="3" hidden="1" customWidth="1" outlineLevel="1" collapsed="1"/>
    <col min="7" max="7" width="18" style="3" hidden="1" customWidth="1" outlineLevel="1"/>
    <col min="8" max="8" width="18" style="3" hidden="1" customWidth="1" outlineLevel="1" collapsed="1"/>
    <col min="9" max="9" width="18" style="3" customWidth="1" collapsed="1"/>
    <col min="10" max="10" width="18" style="3" customWidth="1"/>
    <col min="11" max="11" width="12.42578125" style="3" customWidth="1"/>
    <col min="12" max="12" width="4" style="4" customWidth="1"/>
  </cols>
  <sheetData>
    <row r="1" spans="2:11" ht="21" customHeight="1" x14ac:dyDescent="0.25">
      <c r="K1" s="1" t="s">
        <v>252</v>
      </c>
    </row>
    <row r="2" spans="2:11" x14ac:dyDescent="0.25">
      <c r="K2" s="120" t="s">
        <v>253</v>
      </c>
    </row>
    <row r="3" spans="2:11" ht="42.75" customHeight="1" x14ac:dyDescent="0.25">
      <c r="B3" s="126" t="s">
        <v>250</v>
      </c>
      <c r="C3" s="126"/>
      <c r="D3" s="126"/>
      <c r="E3" s="126"/>
      <c r="F3" s="126"/>
      <c r="G3" s="126"/>
      <c r="H3" s="126"/>
      <c r="I3" s="126"/>
      <c r="J3" s="126"/>
      <c r="K3" s="126"/>
    </row>
    <row r="4" spans="2:11" ht="4.5" customHeight="1" x14ac:dyDescent="0.25">
      <c r="B4" s="5"/>
    </row>
    <row r="5" spans="2:11" x14ac:dyDescent="0.25">
      <c r="B5" s="5"/>
      <c r="J5" s="6" t="s">
        <v>4</v>
      </c>
      <c r="K5" s="6"/>
    </row>
    <row r="6" spans="2:11" ht="16.5" customHeight="1" x14ac:dyDescent="0.25">
      <c r="B6" s="7" t="s">
        <v>8</v>
      </c>
      <c r="C6" s="121" t="s">
        <v>5</v>
      </c>
      <c r="D6" s="123"/>
      <c r="E6" s="8" t="s">
        <v>9</v>
      </c>
      <c r="F6" s="72" t="s">
        <v>10</v>
      </c>
      <c r="G6" s="72" t="s">
        <v>237</v>
      </c>
      <c r="H6" s="72" t="s">
        <v>239</v>
      </c>
      <c r="I6" s="72" t="s">
        <v>247</v>
      </c>
      <c r="J6" s="72" t="s">
        <v>249</v>
      </c>
      <c r="K6" s="72" t="s">
        <v>11</v>
      </c>
    </row>
    <row r="7" spans="2:11" x14ac:dyDescent="0.25">
      <c r="B7" s="9" t="s">
        <v>0</v>
      </c>
      <c r="C7" s="67" t="s">
        <v>1</v>
      </c>
      <c r="D7" s="9" t="s">
        <v>2</v>
      </c>
      <c r="E7" s="10" t="s">
        <v>2</v>
      </c>
      <c r="F7" s="73" t="s">
        <v>2</v>
      </c>
      <c r="G7" s="73" t="s">
        <v>2</v>
      </c>
      <c r="H7" s="73" t="s">
        <v>248</v>
      </c>
      <c r="I7" s="73" t="s">
        <v>248</v>
      </c>
      <c r="J7" s="73" t="s">
        <v>3</v>
      </c>
      <c r="K7" s="73" t="s">
        <v>246</v>
      </c>
    </row>
    <row r="8" spans="2:11" ht="15" customHeight="1" x14ac:dyDescent="0.25">
      <c r="B8" s="127" t="s">
        <v>6</v>
      </c>
      <c r="C8" s="128"/>
      <c r="D8" s="11"/>
      <c r="E8" s="12"/>
      <c r="F8" s="74"/>
      <c r="G8" s="74"/>
      <c r="H8" s="74"/>
      <c r="I8" s="74"/>
      <c r="J8" s="74"/>
      <c r="K8" s="74"/>
    </row>
    <row r="9" spans="2:11" ht="21" customHeight="1" x14ac:dyDescent="0.25">
      <c r="B9" s="13" t="s">
        <v>12</v>
      </c>
      <c r="C9" s="14" t="s">
        <v>13</v>
      </c>
      <c r="D9" s="15" t="s">
        <v>14</v>
      </c>
      <c r="E9" s="16">
        <v>3286.3220000000001</v>
      </c>
      <c r="F9" s="75">
        <v>5755.1819999999998</v>
      </c>
      <c r="G9" s="75">
        <v>4253.3059999999996</v>
      </c>
      <c r="H9" s="75">
        <v>3036.5120000000002</v>
      </c>
      <c r="I9" s="75">
        <v>1960.692</v>
      </c>
      <c r="J9" s="75">
        <v>1077.0889999999999</v>
      </c>
      <c r="K9" s="76">
        <f>IF(H9=0,0,J9/H9*100)</f>
        <v>35.471257811594356</v>
      </c>
    </row>
    <row r="10" spans="2:11" ht="21" customHeight="1" x14ac:dyDescent="0.25">
      <c r="B10" s="17" t="s">
        <v>15</v>
      </c>
      <c r="C10" s="18" t="s">
        <v>16</v>
      </c>
      <c r="D10" s="19" t="s">
        <v>17</v>
      </c>
      <c r="E10" s="20">
        <v>1057.76</v>
      </c>
      <c r="F10" s="77">
        <v>60.670999999999999</v>
      </c>
      <c r="G10" s="77">
        <v>0</v>
      </c>
      <c r="H10" s="77">
        <v>0</v>
      </c>
      <c r="I10" s="77">
        <v>0</v>
      </c>
      <c r="J10" s="77">
        <v>0</v>
      </c>
      <c r="K10" s="78">
        <f t="shared" ref="K10:K73" si="0">IF(H10=0,0,J10/H10*100)</f>
        <v>0</v>
      </c>
    </row>
    <row r="11" spans="2:11" ht="21" customHeight="1" x14ac:dyDescent="0.25">
      <c r="B11" s="21" t="s">
        <v>18</v>
      </c>
      <c r="C11" s="22" t="s">
        <v>19</v>
      </c>
      <c r="D11" s="23" t="s">
        <v>20</v>
      </c>
      <c r="E11" s="20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9">
        <f t="shared" si="0"/>
        <v>0</v>
      </c>
    </row>
    <row r="12" spans="2:11" ht="21" customHeight="1" x14ac:dyDescent="0.25">
      <c r="B12" s="24" t="s">
        <v>21</v>
      </c>
      <c r="C12" s="25" t="s">
        <v>22</v>
      </c>
      <c r="D12" s="25" t="s">
        <v>23</v>
      </c>
      <c r="E12" s="26">
        <v>4344.0820000000003</v>
      </c>
      <c r="F12" s="80">
        <f t="shared" ref="F12:G12" si="1">+F11+F10+F9</f>
        <v>5815.8530000000001</v>
      </c>
      <c r="G12" s="80">
        <f t="shared" si="1"/>
        <v>4253.3059999999996</v>
      </c>
      <c r="H12" s="80">
        <v>3036.5120000000002</v>
      </c>
      <c r="I12" s="113">
        <v>1960.692</v>
      </c>
      <c r="J12" s="80">
        <f>+J11+J10+J9</f>
        <v>1077.0889999999999</v>
      </c>
      <c r="K12" s="81">
        <f t="shared" si="0"/>
        <v>35.471257811594356</v>
      </c>
    </row>
    <row r="13" spans="2:11" ht="21" customHeight="1" x14ac:dyDescent="0.25">
      <c r="B13" s="27" t="s">
        <v>24</v>
      </c>
      <c r="C13" s="28" t="s">
        <v>25</v>
      </c>
      <c r="D13" s="29" t="s">
        <v>26</v>
      </c>
      <c r="E13" s="30">
        <v>34937091.582000002</v>
      </c>
      <c r="F13" s="82">
        <v>41007200.737999998</v>
      </c>
      <c r="G13" s="82">
        <v>42439400.325000003</v>
      </c>
      <c r="H13" s="82">
        <v>42499903.181000002</v>
      </c>
      <c r="I13" s="89">
        <v>40173691.376999997</v>
      </c>
      <c r="J13" s="77">
        <v>43673341.222000003</v>
      </c>
      <c r="K13" s="83">
        <f t="shared" si="0"/>
        <v>102.76103697460796</v>
      </c>
    </row>
    <row r="14" spans="2:11" ht="21" customHeight="1" x14ac:dyDescent="0.25">
      <c r="B14" s="17" t="s">
        <v>27</v>
      </c>
      <c r="C14" s="18" t="s">
        <v>28</v>
      </c>
      <c r="D14" s="19" t="s">
        <v>29</v>
      </c>
      <c r="E14" s="20">
        <v>367758.37300000002</v>
      </c>
      <c r="F14" s="77">
        <v>587687.67200000002</v>
      </c>
      <c r="G14" s="77">
        <v>509435.011</v>
      </c>
      <c r="H14" s="77">
        <v>441206.63799999998</v>
      </c>
      <c r="I14" s="77">
        <v>431302.728</v>
      </c>
      <c r="J14" s="77">
        <v>705016.05199999991</v>
      </c>
      <c r="K14" s="78">
        <f t="shared" si="0"/>
        <v>159.79271191291548</v>
      </c>
    </row>
    <row r="15" spans="2:11" ht="21" customHeight="1" x14ac:dyDescent="0.25">
      <c r="B15" s="17" t="s">
        <v>30</v>
      </c>
      <c r="C15" s="18" t="s">
        <v>31</v>
      </c>
      <c r="D15" s="19" t="s">
        <v>32</v>
      </c>
      <c r="E15" s="20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8">
        <f t="shared" si="0"/>
        <v>0</v>
      </c>
    </row>
    <row r="16" spans="2:11" ht="21" customHeight="1" x14ac:dyDescent="0.25">
      <c r="B16" s="17" t="s">
        <v>33</v>
      </c>
      <c r="C16" s="18" t="s">
        <v>34</v>
      </c>
      <c r="D16" s="19" t="s">
        <v>35</v>
      </c>
      <c r="E16" s="20">
        <v>4200306.7230000002</v>
      </c>
      <c r="F16" s="77">
        <v>5715770.6969999997</v>
      </c>
      <c r="G16" s="77">
        <v>4397155.551</v>
      </c>
      <c r="H16" s="77">
        <v>4731302.6000000006</v>
      </c>
      <c r="I16" s="77">
        <v>6915652.426</v>
      </c>
      <c r="J16" s="77">
        <v>1434499.0019999999</v>
      </c>
      <c r="K16" s="78">
        <f t="shared" si="0"/>
        <v>30.319324788061529</v>
      </c>
    </row>
    <row r="17" spans="2:11" ht="21" customHeight="1" x14ac:dyDescent="0.25">
      <c r="B17" s="21" t="s">
        <v>36</v>
      </c>
      <c r="C17" s="22" t="s">
        <v>37</v>
      </c>
      <c r="D17" s="23" t="s">
        <v>38</v>
      </c>
      <c r="E17" s="31">
        <v>0</v>
      </c>
      <c r="F17" s="84">
        <v>0</v>
      </c>
      <c r="G17" s="84">
        <v>0</v>
      </c>
      <c r="H17" s="84">
        <v>0</v>
      </c>
      <c r="I17" s="95">
        <v>0</v>
      </c>
      <c r="J17" s="77">
        <v>0</v>
      </c>
      <c r="K17" s="79">
        <f t="shared" si="0"/>
        <v>0</v>
      </c>
    </row>
    <row r="18" spans="2:11" ht="21" customHeight="1" x14ac:dyDescent="0.25">
      <c r="B18" s="24" t="s">
        <v>39</v>
      </c>
      <c r="C18" s="25" t="s">
        <v>40</v>
      </c>
      <c r="D18" s="25" t="s">
        <v>41</v>
      </c>
      <c r="E18" s="26">
        <v>39505156.678000003</v>
      </c>
      <c r="F18" s="80">
        <f t="shared" ref="F18:G18" si="2">SUM(F13:F17)</f>
        <v>47310659.106999993</v>
      </c>
      <c r="G18" s="80">
        <f t="shared" si="2"/>
        <v>47345990.887000002</v>
      </c>
      <c r="H18" s="80">
        <v>47672412.419</v>
      </c>
      <c r="I18" s="113">
        <v>47520646.530999996</v>
      </c>
      <c r="J18" s="80">
        <f>SUM(J13:J17)</f>
        <v>45812856.276000001</v>
      </c>
      <c r="K18" s="81">
        <f t="shared" si="0"/>
        <v>96.099303457404091</v>
      </c>
    </row>
    <row r="19" spans="2:11" ht="21" customHeight="1" x14ac:dyDescent="0.25">
      <c r="B19" s="27" t="s">
        <v>42</v>
      </c>
      <c r="C19" s="28" t="s">
        <v>43</v>
      </c>
      <c r="D19" s="29" t="s">
        <v>44</v>
      </c>
      <c r="E19" s="30">
        <v>3016878</v>
      </c>
      <c r="F19" s="82">
        <v>3421447</v>
      </c>
      <c r="G19" s="82">
        <v>3420663</v>
      </c>
      <c r="H19" s="82">
        <v>3420663</v>
      </c>
      <c r="I19" s="89">
        <v>2900759</v>
      </c>
      <c r="J19" s="77">
        <v>2914559</v>
      </c>
      <c r="K19" s="83">
        <f t="shared" si="0"/>
        <v>85.204505676238782</v>
      </c>
    </row>
    <row r="20" spans="2:11" ht="21" customHeight="1" x14ac:dyDescent="0.25">
      <c r="B20" s="17">
        <v>18</v>
      </c>
      <c r="C20" s="18" t="s">
        <v>45</v>
      </c>
      <c r="D20" s="19" t="s">
        <v>240</v>
      </c>
      <c r="E20" s="20">
        <v>1310605</v>
      </c>
      <c r="F20" s="77">
        <v>150000</v>
      </c>
      <c r="G20" s="77">
        <v>150000</v>
      </c>
      <c r="H20" s="77">
        <v>0</v>
      </c>
      <c r="I20" s="77">
        <v>0</v>
      </c>
      <c r="J20" s="77">
        <v>0</v>
      </c>
      <c r="K20" s="78">
        <f t="shared" si="0"/>
        <v>0</v>
      </c>
    </row>
    <row r="21" spans="2:11" ht="21" customHeight="1" x14ac:dyDescent="0.25">
      <c r="B21" s="21">
        <v>21</v>
      </c>
      <c r="C21" s="22" t="s">
        <v>46</v>
      </c>
      <c r="D21" s="23" t="s">
        <v>241</v>
      </c>
      <c r="E21" s="31">
        <v>0</v>
      </c>
      <c r="F21" s="84">
        <v>0</v>
      </c>
      <c r="G21" s="84">
        <v>0</v>
      </c>
      <c r="H21" s="84">
        <v>0</v>
      </c>
      <c r="I21" s="95">
        <v>0</v>
      </c>
      <c r="J21" s="77">
        <v>0</v>
      </c>
      <c r="K21" s="79">
        <f t="shared" si="0"/>
        <v>0</v>
      </c>
    </row>
    <row r="22" spans="2:11" ht="30" x14ac:dyDescent="0.25">
      <c r="B22" s="24">
        <v>22</v>
      </c>
      <c r="C22" s="25" t="s">
        <v>47</v>
      </c>
      <c r="D22" s="25" t="s">
        <v>48</v>
      </c>
      <c r="E22" s="26">
        <v>4327483</v>
      </c>
      <c r="F22" s="80">
        <f t="shared" ref="F22:G22" si="3">SUM(F19:F21)</f>
        <v>3571447</v>
      </c>
      <c r="G22" s="80">
        <f t="shared" si="3"/>
        <v>3570663</v>
      </c>
      <c r="H22" s="80">
        <v>3420663</v>
      </c>
      <c r="I22" s="113">
        <v>2900759</v>
      </c>
      <c r="J22" s="80">
        <f>SUM(J19:J21)</f>
        <v>2914559</v>
      </c>
      <c r="K22" s="81">
        <f t="shared" si="0"/>
        <v>85.204505676238782</v>
      </c>
    </row>
    <row r="23" spans="2:11" ht="28.5" customHeight="1" x14ac:dyDescent="0.25">
      <c r="B23" s="27">
        <v>23</v>
      </c>
      <c r="C23" s="28" t="s">
        <v>49</v>
      </c>
      <c r="D23" s="29" t="s">
        <v>50</v>
      </c>
      <c r="E23" s="30">
        <v>951319.59</v>
      </c>
      <c r="F23" s="82">
        <v>401458</v>
      </c>
      <c r="G23" s="82">
        <v>390976.39799999999</v>
      </c>
      <c r="H23" s="82">
        <v>375560.38099999999</v>
      </c>
      <c r="I23" s="89">
        <v>364032.864</v>
      </c>
      <c r="J23" s="77">
        <v>0</v>
      </c>
      <c r="K23" s="83">
        <f t="shared" si="0"/>
        <v>0</v>
      </c>
    </row>
    <row r="24" spans="2:11" ht="28.5" x14ac:dyDescent="0.25">
      <c r="B24" s="21">
        <v>27</v>
      </c>
      <c r="C24" s="22" t="s">
        <v>51</v>
      </c>
      <c r="D24" s="23" t="s">
        <v>52</v>
      </c>
      <c r="E24" s="31">
        <v>0</v>
      </c>
      <c r="F24" s="84">
        <v>0</v>
      </c>
      <c r="G24" s="84">
        <v>0</v>
      </c>
      <c r="H24" s="84">
        <v>0</v>
      </c>
      <c r="I24" s="95">
        <v>0</v>
      </c>
      <c r="J24" s="77">
        <v>0</v>
      </c>
      <c r="K24" s="79">
        <f t="shared" si="0"/>
        <v>0</v>
      </c>
    </row>
    <row r="25" spans="2:11" ht="30" x14ac:dyDescent="0.25">
      <c r="B25" s="24">
        <v>28</v>
      </c>
      <c r="C25" s="25" t="s">
        <v>53</v>
      </c>
      <c r="D25" s="25" t="s">
        <v>54</v>
      </c>
      <c r="E25" s="26">
        <v>951319.59</v>
      </c>
      <c r="F25" s="80">
        <f t="shared" ref="F25:G25" si="4">SUM(F23:F24)</f>
        <v>401458</v>
      </c>
      <c r="G25" s="80">
        <f t="shared" si="4"/>
        <v>390976.39799999999</v>
      </c>
      <c r="H25" s="80">
        <v>375560.38099999999</v>
      </c>
      <c r="I25" s="113">
        <v>364032.864</v>
      </c>
      <c r="J25" s="80">
        <f>SUM(J23:J24)</f>
        <v>0</v>
      </c>
      <c r="K25" s="81">
        <f t="shared" si="0"/>
        <v>0</v>
      </c>
    </row>
    <row r="26" spans="2:11" ht="31.5" customHeight="1" x14ac:dyDescent="0.25">
      <c r="B26" s="24">
        <v>29</v>
      </c>
      <c r="C26" s="25" t="s">
        <v>55</v>
      </c>
      <c r="D26" s="25" t="s">
        <v>56</v>
      </c>
      <c r="E26" s="26">
        <v>44788303.350000001</v>
      </c>
      <c r="F26" s="80">
        <f t="shared" ref="F26:G26" si="5">SUM(F25,F22,F18,F12)</f>
        <v>51289379.959999993</v>
      </c>
      <c r="G26" s="80">
        <f t="shared" si="5"/>
        <v>51311883.591000006</v>
      </c>
      <c r="H26" s="80">
        <v>51471672.311999999</v>
      </c>
      <c r="I26" s="113">
        <v>50787399.086999997</v>
      </c>
      <c r="J26" s="80">
        <f>SUM(J25,J22,J18,J12)</f>
        <v>48728492.365000002</v>
      </c>
      <c r="K26" s="81">
        <f t="shared" si="0"/>
        <v>94.67050549597073</v>
      </c>
    </row>
    <row r="27" spans="2:11" ht="21" customHeight="1" x14ac:dyDescent="0.25">
      <c r="B27" s="27">
        <v>30</v>
      </c>
      <c r="C27" s="28" t="s">
        <v>57</v>
      </c>
      <c r="D27" s="29" t="s">
        <v>58</v>
      </c>
      <c r="E27" s="30">
        <v>8136.6840000000002</v>
      </c>
      <c r="F27" s="82">
        <v>11274</v>
      </c>
      <c r="G27" s="82">
        <v>12111.843000000001</v>
      </c>
      <c r="H27" s="82">
        <v>12243.905999999999</v>
      </c>
      <c r="I27" s="89">
        <v>11648.849999999999</v>
      </c>
      <c r="J27" s="77">
        <v>11575.19</v>
      </c>
      <c r="K27" s="83">
        <f t="shared" si="0"/>
        <v>94.538376887244979</v>
      </c>
    </row>
    <row r="28" spans="2:11" ht="21" customHeight="1" x14ac:dyDescent="0.25">
      <c r="B28" s="17">
        <v>31</v>
      </c>
      <c r="C28" s="18" t="s">
        <v>59</v>
      </c>
      <c r="D28" s="19" t="s">
        <v>60</v>
      </c>
      <c r="E28" s="20">
        <v>0</v>
      </c>
      <c r="F28" s="77">
        <v>0</v>
      </c>
      <c r="G28" s="77">
        <v>0</v>
      </c>
      <c r="H28" s="77">
        <v>0</v>
      </c>
      <c r="I28" s="77">
        <v>0</v>
      </c>
      <c r="J28" s="77">
        <v>0</v>
      </c>
      <c r="K28" s="78">
        <f t="shared" si="0"/>
        <v>0</v>
      </c>
    </row>
    <row r="29" spans="2:11" ht="21" customHeight="1" x14ac:dyDescent="0.25">
      <c r="B29" s="17">
        <v>32</v>
      </c>
      <c r="C29" s="18" t="s">
        <v>61</v>
      </c>
      <c r="D29" s="19" t="s">
        <v>62</v>
      </c>
      <c r="E29" s="20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8">
        <f t="shared" si="0"/>
        <v>0</v>
      </c>
    </row>
    <row r="30" spans="2:11" ht="28.5" x14ac:dyDescent="0.25">
      <c r="B30" s="17">
        <v>33</v>
      </c>
      <c r="C30" s="18" t="s">
        <v>63</v>
      </c>
      <c r="D30" s="19" t="s">
        <v>64</v>
      </c>
      <c r="E30" s="20">
        <v>0</v>
      </c>
      <c r="F30" s="77">
        <v>0</v>
      </c>
      <c r="G30" s="77">
        <v>0</v>
      </c>
      <c r="H30" s="77">
        <v>0</v>
      </c>
      <c r="I30" s="77">
        <v>626.77599999999995</v>
      </c>
      <c r="J30" s="77">
        <v>553.55399999999997</v>
      </c>
      <c r="K30" s="78">
        <f t="shared" si="0"/>
        <v>0</v>
      </c>
    </row>
    <row r="31" spans="2:11" ht="21" customHeight="1" x14ac:dyDescent="0.25">
      <c r="B31" s="21">
        <v>34</v>
      </c>
      <c r="C31" s="22" t="s">
        <v>65</v>
      </c>
      <c r="D31" s="23" t="s">
        <v>66</v>
      </c>
      <c r="E31" s="31">
        <v>0</v>
      </c>
      <c r="F31" s="84">
        <v>0</v>
      </c>
      <c r="G31" s="84">
        <v>0</v>
      </c>
      <c r="H31" s="84">
        <v>0</v>
      </c>
      <c r="I31" s="95">
        <v>0</v>
      </c>
      <c r="J31" s="77">
        <v>0</v>
      </c>
      <c r="K31" s="79">
        <f t="shared" si="0"/>
        <v>0</v>
      </c>
    </row>
    <row r="32" spans="2:11" ht="35.25" customHeight="1" x14ac:dyDescent="0.25">
      <c r="B32" s="24">
        <v>35</v>
      </c>
      <c r="C32" s="25" t="s">
        <v>67</v>
      </c>
      <c r="D32" s="25" t="s">
        <v>68</v>
      </c>
      <c r="E32" s="26">
        <v>8136.6840000000002</v>
      </c>
      <c r="F32" s="80">
        <f t="shared" ref="F32:G32" si="6">SUM(F27:F31)</f>
        <v>11274</v>
      </c>
      <c r="G32" s="80">
        <f t="shared" si="6"/>
        <v>12111.843000000001</v>
      </c>
      <c r="H32" s="80">
        <v>12243.905999999999</v>
      </c>
      <c r="I32" s="113">
        <v>12275.625999999998</v>
      </c>
      <c r="J32" s="80">
        <f>SUM(J27:J31)</f>
        <v>12128.744000000001</v>
      </c>
      <c r="K32" s="81">
        <f t="shared" si="0"/>
        <v>99.059434138092868</v>
      </c>
    </row>
    <row r="33" spans="2:11" ht="21" customHeight="1" x14ac:dyDescent="0.25">
      <c r="B33" s="27">
        <v>36</v>
      </c>
      <c r="C33" s="28" t="s">
        <v>69</v>
      </c>
      <c r="D33" s="29" t="s">
        <v>70</v>
      </c>
      <c r="E33" s="30">
        <v>0</v>
      </c>
      <c r="F33" s="82">
        <v>0</v>
      </c>
      <c r="G33" s="82">
        <v>0</v>
      </c>
      <c r="H33" s="82">
        <v>0</v>
      </c>
      <c r="I33" s="89">
        <v>0</v>
      </c>
      <c r="J33" s="77">
        <v>0</v>
      </c>
      <c r="K33" s="83">
        <f t="shared" si="0"/>
        <v>0</v>
      </c>
    </row>
    <row r="34" spans="2:11" ht="28.5" x14ac:dyDescent="0.25">
      <c r="B34" s="21">
        <v>39</v>
      </c>
      <c r="C34" s="22" t="s">
        <v>71</v>
      </c>
      <c r="D34" s="23" t="s">
        <v>72</v>
      </c>
      <c r="E34" s="31">
        <v>0</v>
      </c>
      <c r="F34" s="84">
        <v>0</v>
      </c>
      <c r="G34" s="84">
        <v>0</v>
      </c>
      <c r="H34" s="84">
        <v>0</v>
      </c>
      <c r="I34" s="95">
        <v>0</v>
      </c>
      <c r="J34" s="77">
        <v>0</v>
      </c>
      <c r="K34" s="79">
        <f t="shared" si="0"/>
        <v>0</v>
      </c>
    </row>
    <row r="35" spans="2:11" ht="28.5" customHeight="1" x14ac:dyDescent="0.25">
      <c r="B35" s="32">
        <v>44</v>
      </c>
      <c r="C35" s="33" t="s">
        <v>73</v>
      </c>
      <c r="D35" s="33" t="s">
        <v>74</v>
      </c>
      <c r="E35" s="34">
        <v>0</v>
      </c>
      <c r="F35" s="85">
        <v>0</v>
      </c>
      <c r="G35" s="85">
        <v>0</v>
      </c>
      <c r="H35" s="85">
        <v>0</v>
      </c>
      <c r="I35" s="85">
        <v>0</v>
      </c>
      <c r="J35" s="85">
        <f>SUM(J33:J34)</f>
        <v>0</v>
      </c>
      <c r="K35" s="86">
        <f t="shared" si="0"/>
        <v>0</v>
      </c>
    </row>
    <row r="36" spans="2:11" ht="28.5" customHeight="1" x14ac:dyDescent="0.25">
      <c r="B36" s="35">
        <v>45</v>
      </c>
      <c r="C36" s="36" t="s">
        <v>75</v>
      </c>
      <c r="D36" s="36" t="s">
        <v>76</v>
      </c>
      <c r="E36" s="37">
        <v>8136.6840000000002</v>
      </c>
      <c r="F36" s="87">
        <f t="shared" ref="F36:G36" si="7">SUM(F35,F32)</f>
        <v>11274</v>
      </c>
      <c r="G36" s="87">
        <f t="shared" si="7"/>
        <v>12111.843000000001</v>
      </c>
      <c r="H36" s="87">
        <v>12243.905999999999</v>
      </c>
      <c r="I36" s="87">
        <v>12275.625999999998</v>
      </c>
      <c r="J36" s="87">
        <f>SUM(J35,J32)</f>
        <v>12128.744000000001</v>
      </c>
      <c r="K36" s="88">
        <f t="shared" si="0"/>
        <v>99.059434138092868</v>
      </c>
    </row>
    <row r="37" spans="2:11" ht="25.5" customHeight="1" x14ac:dyDescent="0.25">
      <c r="B37" s="38">
        <v>48</v>
      </c>
      <c r="C37" s="39" t="s">
        <v>77</v>
      </c>
      <c r="D37" s="40" t="s">
        <v>242</v>
      </c>
      <c r="E37" s="41">
        <v>0</v>
      </c>
      <c r="F37" s="89">
        <v>0</v>
      </c>
      <c r="G37" s="89">
        <v>300000</v>
      </c>
      <c r="H37" s="89">
        <v>0</v>
      </c>
      <c r="I37" s="89">
        <v>0</v>
      </c>
      <c r="J37" s="77">
        <v>0</v>
      </c>
      <c r="K37" s="90">
        <f t="shared" si="0"/>
        <v>0</v>
      </c>
    </row>
    <row r="38" spans="2:11" ht="25.5" customHeight="1" x14ac:dyDescent="0.25">
      <c r="B38" s="17">
        <v>52</v>
      </c>
      <c r="C38" s="18" t="s">
        <v>78</v>
      </c>
      <c r="D38" s="19" t="s">
        <v>79</v>
      </c>
      <c r="E38" s="20">
        <v>2195.2849999999999</v>
      </c>
      <c r="F38" s="77">
        <v>2151.3609999999999</v>
      </c>
      <c r="G38" s="77">
        <v>3199.1849999999999</v>
      </c>
      <c r="H38" s="77">
        <v>2588.35</v>
      </c>
      <c r="I38" s="77">
        <v>2139.4950000000003</v>
      </c>
      <c r="J38" s="77">
        <v>2300.8450000000003</v>
      </c>
      <c r="K38" s="78">
        <f>IF(H38=0,0,J38/H38*100)</f>
        <v>88.892344543821366</v>
      </c>
    </row>
    <row r="39" spans="2:11" ht="25.5" customHeight="1" x14ac:dyDescent="0.25">
      <c r="B39" s="17">
        <v>55</v>
      </c>
      <c r="C39" s="18" t="s">
        <v>80</v>
      </c>
      <c r="D39" s="19" t="s">
        <v>81</v>
      </c>
      <c r="E39" s="20">
        <v>8405502.0299999993</v>
      </c>
      <c r="F39" s="77">
        <v>15895093.805</v>
      </c>
      <c r="G39" s="77">
        <v>15492280.827</v>
      </c>
      <c r="H39" s="77">
        <v>8569900.8760000002</v>
      </c>
      <c r="I39" s="77">
        <v>1350960.0760000001</v>
      </c>
      <c r="J39" s="77">
        <v>935748.27899999998</v>
      </c>
      <c r="K39" s="78">
        <f t="shared" si="0"/>
        <v>10.91900936241354</v>
      </c>
    </row>
    <row r="40" spans="2:11" ht="25.5" customHeight="1" x14ac:dyDescent="0.25">
      <c r="B40" s="17">
        <v>58</v>
      </c>
      <c r="C40" s="18" t="s">
        <v>82</v>
      </c>
      <c r="D40" s="19" t="s">
        <v>83</v>
      </c>
      <c r="E40" s="20">
        <v>0</v>
      </c>
      <c r="F40" s="77">
        <v>0</v>
      </c>
      <c r="G40" s="77">
        <v>0</v>
      </c>
      <c r="H40" s="77">
        <v>0</v>
      </c>
      <c r="I40" s="77">
        <v>0</v>
      </c>
      <c r="J40" s="77">
        <v>0</v>
      </c>
      <c r="K40" s="78">
        <f t="shared" si="0"/>
        <v>0</v>
      </c>
    </row>
    <row r="41" spans="2:11" ht="25.5" hidden="1" customHeight="1" outlineLevel="1" x14ac:dyDescent="0.25">
      <c r="B41" s="21"/>
      <c r="C41" s="22"/>
      <c r="D41" s="23" t="s">
        <v>84</v>
      </c>
      <c r="E41" s="31">
        <v>0</v>
      </c>
      <c r="F41" s="84">
        <v>0</v>
      </c>
      <c r="G41" s="84">
        <v>0</v>
      </c>
      <c r="H41" s="84">
        <v>0</v>
      </c>
      <c r="I41" s="84">
        <v>0</v>
      </c>
      <c r="J41" s="84">
        <v>0</v>
      </c>
      <c r="K41" s="79">
        <f t="shared" si="0"/>
        <v>0</v>
      </c>
    </row>
    <row r="42" spans="2:11" ht="32.25" customHeight="1" collapsed="1" x14ac:dyDescent="0.25">
      <c r="B42" s="24">
        <v>59</v>
      </c>
      <c r="C42" s="25" t="s">
        <v>85</v>
      </c>
      <c r="D42" s="25" t="s">
        <v>243</v>
      </c>
      <c r="E42" s="26">
        <v>8407697.3149999995</v>
      </c>
      <c r="F42" s="80">
        <f t="shared" ref="F42:G42" si="8">SUM(F37:F41)</f>
        <v>15897245.165999999</v>
      </c>
      <c r="G42" s="80">
        <f t="shared" si="8"/>
        <v>15795480.012</v>
      </c>
      <c r="H42" s="80">
        <v>8572489.2259999998</v>
      </c>
      <c r="I42" s="113">
        <v>1353099.5710000002</v>
      </c>
      <c r="J42" s="80">
        <f>SUM(J37:J41)</f>
        <v>938049.12399999995</v>
      </c>
      <c r="K42" s="81">
        <f t="shared" si="0"/>
        <v>10.942552382042503</v>
      </c>
    </row>
    <row r="43" spans="2:11" ht="27.75" customHeight="1" x14ac:dyDescent="0.25">
      <c r="B43" s="27">
        <v>60</v>
      </c>
      <c r="C43" s="28" t="s">
        <v>86</v>
      </c>
      <c r="D43" s="29" t="s">
        <v>87</v>
      </c>
      <c r="E43" s="42">
        <v>0</v>
      </c>
      <c r="F43" s="91">
        <v>0</v>
      </c>
      <c r="G43" s="91">
        <v>0</v>
      </c>
      <c r="H43" s="91">
        <v>0</v>
      </c>
      <c r="I43" s="99">
        <v>0</v>
      </c>
      <c r="J43" s="77">
        <v>0</v>
      </c>
      <c r="K43" s="92">
        <f t="shared" si="0"/>
        <v>0</v>
      </c>
    </row>
    <row r="44" spans="2:11" ht="27.75" customHeight="1" x14ac:dyDescent="0.25">
      <c r="B44" s="17">
        <v>62</v>
      </c>
      <c r="C44" s="18" t="s">
        <v>88</v>
      </c>
      <c r="D44" s="19" t="s">
        <v>89</v>
      </c>
      <c r="E44" s="43">
        <v>0</v>
      </c>
      <c r="F44" s="93">
        <v>0</v>
      </c>
      <c r="G44" s="93">
        <v>0</v>
      </c>
      <c r="H44" s="93">
        <v>0</v>
      </c>
      <c r="I44" s="93">
        <v>22924.006000000001</v>
      </c>
      <c r="J44" s="77">
        <v>62222.292999999998</v>
      </c>
      <c r="K44" s="94">
        <f t="shared" si="0"/>
        <v>0</v>
      </c>
    </row>
    <row r="45" spans="2:11" ht="23.25" customHeight="1" x14ac:dyDescent="0.25">
      <c r="B45" s="17">
        <v>63</v>
      </c>
      <c r="C45" s="18" t="s">
        <v>90</v>
      </c>
      <c r="D45" s="19" t="s">
        <v>91</v>
      </c>
      <c r="E45" s="20">
        <v>230979.98</v>
      </c>
      <c r="F45" s="77">
        <v>3439119.3450000002</v>
      </c>
      <c r="G45" s="77">
        <v>3448996.173</v>
      </c>
      <c r="H45" s="77">
        <v>4013265.102</v>
      </c>
      <c r="I45" s="77">
        <v>3156792.2340000002</v>
      </c>
      <c r="J45" s="77">
        <v>2910555.9989999998</v>
      </c>
      <c r="K45" s="78">
        <f t="shared" si="0"/>
        <v>72.523392425522346</v>
      </c>
    </row>
    <row r="46" spans="2:11" ht="23.25" customHeight="1" x14ac:dyDescent="0.25">
      <c r="B46" s="17">
        <v>71</v>
      </c>
      <c r="C46" s="18" t="s">
        <v>92</v>
      </c>
      <c r="D46" s="19" t="s">
        <v>93</v>
      </c>
      <c r="E46" s="20">
        <v>522192.027</v>
      </c>
      <c r="F46" s="77">
        <v>445363.53399999999</v>
      </c>
      <c r="G46" s="77">
        <v>314122.60499999998</v>
      </c>
      <c r="H46" s="77">
        <v>240175.03999999998</v>
      </c>
      <c r="I46" s="77">
        <v>240887.03600000002</v>
      </c>
      <c r="J46" s="77">
        <v>218142.427</v>
      </c>
      <c r="K46" s="78">
        <f t="shared" si="0"/>
        <v>90.826435169949391</v>
      </c>
    </row>
    <row r="47" spans="2:11" ht="23.25" customHeight="1" x14ac:dyDescent="0.25">
      <c r="B47" s="17">
        <v>81</v>
      </c>
      <c r="C47" s="18" t="s">
        <v>94</v>
      </c>
      <c r="D47" s="19" t="s">
        <v>95</v>
      </c>
      <c r="E47" s="20">
        <v>8318.5040000000008</v>
      </c>
      <c r="F47" s="77">
        <v>7231.7879999999996</v>
      </c>
      <c r="G47" s="77">
        <v>3703.395</v>
      </c>
      <c r="H47" s="77">
        <v>37942.370000000003</v>
      </c>
      <c r="I47" s="77">
        <v>34935.055999999997</v>
      </c>
      <c r="J47" s="77">
        <v>33232.353000000003</v>
      </c>
      <c r="K47" s="78">
        <f t="shared" si="0"/>
        <v>87.586392204809556</v>
      </c>
    </row>
    <row r="48" spans="2:11" ht="27.75" customHeight="1" x14ac:dyDescent="0.25">
      <c r="B48" s="17">
        <v>87</v>
      </c>
      <c r="C48" s="18" t="s">
        <v>96</v>
      </c>
      <c r="D48" s="19" t="s">
        <v>97</v>
      </c>
      <c r="E48" s="20">
        <v>0</v>
      </c>
      <c r="F48" s="77">
        <v>788397.14899999998</v>
      </c>
      <c r="G48" s="77">
        <v>706391.00899999996</v>
      </c>
      <c r="H48" s="77">
        <v>241391.00899999999</v>
      </c>
      <c r="I48" s="77">
        <v>154218.59</v>
      </c>
      <c r="J48" s="77">
        <v>239306.38</v>
      </c>
      <c r="K48" s="78">
        <f t="shared" si="0"/>
        <v>99.136409840351604</v>
      </c>
    </row>
    <row r="49" spans="2:11" ht="27.75" customHeight="1" x14ac:dyDescent="0.25">
      <c r="B49" s="17">
        <v>91</v>
      </c>
      <c r="C49" s="18" t="s">
        <v>98</v>
      </c>
      <c r="D49" s="19" t="s">
        <v>99</v>
      </c>
      <c r="E49" s="20">
        <v>8212.1669999999995</v>
      </c>
      <c r="F49" s="77">
        <v>69163.66</v>
      </c>
      <c r="G49" s="77">
        <v>63184.540999999997</v>
      </c>
      <c r="H49" s="77">
        <v>61009.228000000003</v>
      </c>
      <c r="I49" s="77">
        <v>53256.83</v>
      </c>
      <c r="J49" s="77">
        <v>55879.96</v>
      </c>
      <c r="K49" s="78">
        <f t="shared" si="0"/>
        <v>91.592635789457944</v>
      </c>
    </row>
    <row r="50" spans="2:11" ht="27.75" customHeight="1" x14ac:dyDescent="0.25">
      <c r="B50" s="44">
        <v>95</v>
      </c>
      <c r="C50" s="45" t="s">
        <v>100</v>
      </c>
      <c r="D50" s="46" t="s">
        <v>101</v>
      </c>
      <c r="E50" s="47">
        <v>0</v>
      </c>
      <c r="F50" s="95">
        <v>0</v>
      </c>
      <c r="G50" s="95">
        <v>0</v>
      </c>
      <c r="H50" s="95">
        <v>0</v>
      </c>
      <c r="I50" s="95">
        <v>0</v>
      </c>
      <c r="J50" s="77">
        <v>0</v>
      </c>
      <c r="K50" s="96">
        <f t="shared" si="0"/>
        <v>0</v>
      </c>
    </row>
    <row r="51" spans="2:11" ht="27.75" customHeight="1" x14ac:dyDescent="0.25">
      <c r="B51" s="35">
        <v>103</v>
      </c>
      <c r="C51" s="36" t="s">
        <v>102</v>
      </c>
      <c r="D51" s="36" t="s">
        <v>103</v>
      </c>
      <c r="E51" s="37">
        <v>769702.67799999996</v>
      </c>
      <c r="F51" s="87">
        <f t="shared" ref="F51:G51" si="9">SUM(F43:F50)</f>
        <v>4749275.4760000007</v>
      </c>
      <c r="G51" s="87">
        <f t="shared" si="9"/>
        <v>4536397.7230000002</v>
      </c>
      <c r="H51" s="87">
        <v>4593782.7489999998</v>
      </c>
      <c r="I51" s="87">
        <v>3663013.7519999999</v>
      </c>
      <c r="J51" s="87">
        <f>SUM(J43:J50)</f>
        <v>3519339.412</v>
      </c>
      <c r="K51" s="88">
        <f t="shared" si="0"/>
        <v>76.610924031314056</v>
      </c>
    </row>
    <row r="52" spans="2:11" ht="27.75" customHeight="1" x14ac:dyDescent="0.25">
      <c r="B52" s="13">
        <v>104</v>
      </c>
      <c r="C52" s="14" t="s">
        <v>104</v>
      </c>
      <c r="D52" s="15" t="s">
        <v>105</v>
      </c>
      <c r="E52" s="66">
        <v>0</v>
      </c>
      <c r="F52" s="97">
        <v>0</v>
      </c>
      <c r="G52" s="97">
        <v>0</v>
      </c>
      <c r="H52" s="97">
        <v>0</v>
      </c>
      <c r="I52" s="99">
        <v>0</v>
      </c>
      <c r="J52" s="77">
        <v>0</v>
      </c>
      <c r="K52" s="98">
        <f t="shared" si="0"/>
        <v>0</v>
      </c>
    </row>
    <row r="53" spans="2:11" ht="27.75" customHeight="1" x14ac:dyDescent="0.25">
      <c r="B53" s="17">
        <v>106</v>
      </c>
      <c r="C53" s="18" t="s">
        <v>106</v>
      </c>
      <c r="D53" s="19" t="s">
        <v>107</v>
      </c>
      <c r="E53" s="43">
        <v>117894.879</v>
      </c>
      <c r="F53" s="93">
        <v>117894.879</v>
      </c>
      <c r="G53" s="93">
        <v>117894.879</v>
      </c>
      <c r="H53" s="93">
        <v>78596.582999999999</v>
      </c>
      <c r="I53" s="93">
        <v>39298.286999999997</v>
      </c>
      <c r="J53" s="77">
        <v>0</v>
      </c>
      <c r="K53" s="94">
        <f t="shared" si="0"/>
        <v>0</v>
      </c>
    </row>
    <row r="54" spans="2:11" ht="28.5" x14ac:dyDescent="0.25">
      <c r="B54" s="17">
        <v>108</v>
      </c>
      <c r="C54" s="18" t="s">
        <v>108</v>
      </c>
      <c r="D54" s="19" t="s">
        <v>109</v>
      </c>
      <c r="E54" s="20">
        <v>0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8">
        <f t="shared" si="0"/>
        <v>0</v>
      </c>
    </row>
    <row r="55" spans="2:11" ht="21" customHeight="1" x14ac:dyDescent="0.25">
      <c r="B55" s="17">
        <v>115</v>
      </c>
      <c r="C55" s="18" t="s">
        <v>110</v>
      </c>
      <c r="D55" s="19" t="s">
        <v>111</v>
      </c>
      <c r="E55" s="20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8">
        <f t="shared" si="0"/>
        <v>0</v>
      </c>
    </row>
    <row r="56" spans="2:11" ht="27.75" customHeight="1" x14ac:dyDescent="0.25">
      <c r="B56" s="17">
        <v>125</v>
      </c>
      <c r="C56" s="18" t="s">
        <v>112</v>
      </c>
      <c r="D56" s="19" t="s">
        <v>113</v>
      </c>
      <c r="E56" s="20">
        <v>231.78800000000001</v>
      </c>
      <c r="F56" s="77">
        <v>0</v>
      </c>
      <c r="G56" s="77">
        <v>0</v>
      </c>
      <c r="H56" s="77">
        <v>0</v>
      </c>
      <c r="I56" s="77">
        <v>0</v>
      </c>
      <c r="J56" s="77">
        <v>0</v>
      </c>
      <c r="K56" s="78">
        <f t="shared" si="0"/>
        <v>0</v>
      </c>
    </row>
    <row r="57" spans="2:11" ht="27.75" customHeight="1" x14ac:dyDescent="0.25">
      <c r="B57" s="17">
        <v>131</v>
      </c>
      <c r="C57" s="18" t="s">
        <v>114</v>
      </c>
      <c r="D57" s="19" t="s">
        <v>115</v>
      </c>
      <c r="E57" s="20">
        <v>876788.99699999997</v>
      </c>
      <c r="F57" s="77">
        <v>0</v>
      </c>
      <c r="G57" s="77">
        <v>355000</v>
      </c>
      <c r="H57" s="77">
        <v>88087.79</v>
      </c>
      <c r="I57" s="77">
        <v>94187.79</v>
      </c>
      <c r="J57" s="77">
        <v>0</v>
      </c>
      <c r="K57" s="78">
        <f t="shared" si="0"/>
        <v>0</v>
      </c>
    </row>
    <row r="58" spans="2:11" ht="27.75" customHeight="1" x14ac:dyDescent="0.25">
      <c r="B58" s="17">
        <v>135</v>
      </c>
      <c r="C58" s="18" t="s">
        <v>116</v>
      </c>
      <c r="D58" s="19" t="s">
        <v>117</v>
      </c>
      <c r="E58" s="43">
        <v>140944.97500000001</v>
      </c>
      <c r="F58" s="93">
        <v>3700</v>
      </c>
      <c r="G58" s="93">
        <v>2900</v>
      </c>
      <c r="H58" s="93">
        <v>2300</v>
      </c>
      <c r="I58" s="93">
        <v>13700</v>
      </c>
      <c r="J58" s="77">
        <v>3300</v>
      </c>
      <c r="K58" s="94">
        <f t="shared" si="0"/>
        <v>143.47826086956522</v>
      </c>
    </row>
    <row r="59" spans="2:11" ht="27.75" customHeight="1" x14ac:dyDescent="0.25">
      <c r="B59" s="44">
        <v>139</v>
      </c>
      <c r="C59" s="45" t="s">
        <v>118</v>
      </c>
      <c r="D59" s="46" t="s">
        <v>119</v>
      </c>
      <c r="E59" s="47">
        <v>0</v>
      </c>
      <c r="F59" s="95">
        <v>0</v>
      </c>
      <c r="G59" s="95">
        <v>0</v>
      </c>
      <c r="H59" s="95">
        <v>0</v>
      </c>
      <c r="I59" s="95">
        <v>0</v>
      </c>
      <c r="J59" s="77">
        <v>0</v>
      </c>
      <c r="K59" s="96">
        <f t="shared" si="0"/>
        <v>0</v>
      </c>
    </row>
    <row r="60" spans="2:11" ht="27.75" customHeight="1" x14ac:dyDescent="0.25">
      <c r="B60" s="35">
        <v>52</v>
      </c>
      <c r="C60" s="36" t="s">
        <v>120</v>
      </c>
      <c r="D60" s="36" t="s">
        <v>121</v>
      </c>
      <c r="E60" s="37">
        <v>1135860.639</v>
      </c>
      <c r="F60" s="87">
        <f t="shared" ref="F60:G60" si="10">SUM(F52:F59)</f>
        <v>121594.879</v>
      </c>
      <c r="G60" s="87">
        <f t="shared" si="10"/>
        <v>475794.87900000002</v>
      </c>
      <c r="H60" s="87">
        <v>168984.37299999999</v>
      </c>
      <c r="I60" s="87">
        <v>147186.07699999999</v>
      </c>
      <c r="J60" s="87">
        <f>SUM(J52:J59)</f>
        <v>3300</v>
      </c>
      <c r="K60" s="88">
        <f t="shared" si="0"/>
        <v>1.9528432963443314</v>
      </c>
    </row>
    <row r="61" spans="2:11" ht="21" customHeight="1" x14ac:dyDescent="0.25">
      <c r="B61" s="13">
        <v>145</v>
      </c>
      <c r="C61" s="14" t="s">
        <v>122</v>
      </c>
      <c r="D61" s="15" t="s">
        <v>123</v>
      </c>
      <c r="E61" s="16">
        <v>633337.19099999999</v>
      </c>
      <c r="F61" s="75">
        <v>205018</v>
      </c>
      <c r="G61" s="75">
        <v>189803.70499999999</v>
      </c>
      <c r="H61" s="75">
        <v>135085.48499999999</v>
      </c>
      <c r="I61" s="89">
        <v>184937.334</v>
      </c>
      <c r="J61" s="77">
        <v>55567.447</v>
      </c>
      <c r="K61" s="76">
        <f t="shared" si="0"/>
        <v>41.135024240391189</v>
      </c>
    </row>
    <row r="62" spans="2:11" ht="28.5" x14ac:dyDescent="0.25">
      <c r="B62" s="17">
        <v>152</v>
      </c>
      <c r="C62" s="18" t="s">
        <v>124</v>
      </c>
      <c r="D62" s="19" t="s">
        <v>125</v>
      </c>
      <c r="E62" s="20">
        <v>0</v>
      </c>
      <c r="F62" s="77">
        <v>0</v>
      </c>
      <c r="G62" s="77">
        <v>0</v>
      </c>
      <c r="H62" s="77">
        <v>0</v>
      </c>
      <c r="I62" s="77">
        <v>0</v>
      </c>
      <c r="J62" s="77">
        <v>0</v>
      </c>
      <c r="K62" s="78">
        <f t="shared" si="0"/>
        <v>0</v>
      </c>
    </row>
    <row r="63" spans="2:11" ht="21" customHeight="1" x14ac:dyDescent="0.25">
      <c r="B63" s="17">
        <v>153</v>
      </c>
      <c r="C63" s="18" t="s">
        <v>126</v>
      </c>
      <c r="D63" s="19" t="s">
        <v>127</v>
      </c>
      <c r="E63" s="20">
        <v>0</v>
      </c>
      <c r="F63" s="77">
        <v>0</v>
      </c>
      <c r="G63" s="77">
        <v>0</v>
      </c>
      <c r="H63" s="77">
        <v>0</v>
      </c>
      <c r="I63" s="77">
        <v>0</v>
      </c>
      <c r="J63" s="77">
        <v>0</v>
      </c>
      <c r="K63" s="78">
        <f t="shared" si="0"/>
        <v>0</v>
      </c>
    </row>
    <row r="64" spans="2:11" ht="21" customHeight="1" x14ac:dyDescent="0.25">
      <c r="B64" s="17">
        <v>154</v>
      </c>
      <c r="C64" s="18" t="s">
        <v>128</v>
      </c>
      <c r="D64" s="19" t="s">
        <v>129</v>
      </c>
      <c r="E64" s="20">
        <v>3135</v>
      </c>
      <c r="F64" s="77">
        <v>2580</v>
      </c>
      <c r="G64" s="77">
        <v>2330</v>
      </c>
      <c r="H64" s="77">
        <v>2330</v>
      </c>
      <c r="I64" s="77">
        <v>1730</v>
      </c>
      <c r="J64" s="77">
        <v>2550</v>
      </c>
      <c r="K64" s="78">
        <f t="shared" si="0"/>
        <v>109.4420600858369</v>
      </c>
    </row>
    <row r="65" spans="1:11" ht="27.75" customHeight="1" x14ac:dyDescent="0.25">
      <c r="B65" s="17">
        <v>155</v>
      </c>
      <c r="C65" s="18" t="s">
        <v>130</v>
      </c>
      <c r="D65" s="19" t="s">
        <v>131</v>
      </c>
      <c r="E65" s="20">
        <v>0</v>
      </c>
      <c r="F65" s="77">
        <v>0</v>
      </c>
      <c r="G65" s="77">
        <v>0</v>
      </c>
      <c r="H65" s="77">
        <v>0</v>
      </c>
      <c r="I65" s="77">
        <v>0</v>
      </c>
      <c r="J65" s="77">
        <v>0</v>
      </c>
      <c r="K65" s="78">
        <f t="shared" si="0"/>
        <v>0</v>
      </c>
    </row>
    <row r="66" spans="1:11" ht="27.75" customHeight="1" x14ac:dyDescent="0.25">
      <c r="B66" s="17">
        <v>156</v>
      </c>
      <c r="C66" s="18" t="s">
        <v>132</v>
      </c>
      <c r="D66" s="19" t="s">
        <v>133</v>
      </c>
      <c r="E66" s="43">
        <v>0</v>
      </c>
      <c r="F66" s="93">
        <v>0</v>
      </c>
      <c r="G66" s="93">
        <v>0</v>
      </c>
      <c r="H66" s="93">
        <v>0</v>
      </c>
      <c r="I66" s="93">
        <v>0</v>
      </c>
      <c r="J66" s="77">
        <v>0</v>
      </c>
      <c r="K66" s="94">
        <f t="shared" si="0"/>
        <v>0</v>
      </c>
    </row>
    <row r="67" spans="1:11" ht="27.75" customHeight="1" x14ac:dyDescent="0.25">
      <c r="B67" s="17">
        <v>157</v>
      </c>
      <c r="C67" s="18" t="s">
        <v>134</v>
      </c>
      <c r="D67" s="19" t="s">
        <v>135</v>
      </c>
      <c r="E67" s="43">
        <v>0</v>
      </c>
      <c r="F67" s="93">
        <v>0</v>
      </c>
      <c r="G67" s="93">
        <v>0</v>
      </c>
      <c r="H67" s="93">
        <v>0</v>
      </c>
      <c r="I67" s="93">
        <v>0</v>
      </c>
      <c r="J67" s="77">
        <v>0</v>
      </c>
      <c r="K67" s="94">
        <f t="shared" si="0"/>
        <v>0</v>
      </c>
    </row>
    <row r="68" spans="1:11" ht="27.75" customHeight="1" x14ac:dyDescent="0.25">
      <c r="B68" s="17">
        <v>158</v>
      </c>
      <c r="C68" s="39" t="s">
        <v>136</v>
      </c>
      <c r="D68" s="40" t="s">
        <v>137</v>
      </c>
      <c r="E68" s="48">
        <v>0</v>
      </c>
      <c r="F68" s="99">
        <v>0</v>
      </c>
      <c r="G68" s="99">
        <v>0</v>
      </c>
      <c r="H68" s="99">
        <v>0</v>
      </c>
      <c r="I68" s="99">
        <v>0</v>
      </c>
      <c r="J68" s="77">
        <v>0</v>
      </c>
      <c r="K68" s="100">
        <f t="shared" si="0"/>
        <v>0</v>
      </c>
    </row>
    <row r="69" spans="1:11" ht="27.75" customHeight="1" x14ac:dyDescent="0.25">
      <c r="B69" s="17">
        <v>159</v>
      </c>
      <c r="C69" s="22" t="s">
        <v>138</v>
      </c>
      <c r="D69" s="23" t="s">
        <v>139</v>
      </c>
      <c r="E69" s="31">
        <v>0</v>
      </c>
      <c r="F69" s="84">
        <v>0</v>
      </c>
      <c r="G69" s="84">
        <v>0</v>
      </c>
      <c r="H69" s="84">
        <v>0</v>
      </c>
      <c r="I69" s="95">
        <v>0</v>
      </c>
      <c r="J69" s="77">
        <v>0</v>
      </c>
      <c r="K69" s="79">
        <f t="shared" si="0"/>
        <v>0</v>
      </c>
    </row>
    <row r="70" spans="1:11" ht="30" x14ac:dyDescent="0.25">
      <c r="B70" s="24">
        <v>160</v>
      </c>
      <c r="C70" s="25" t="s">
        <v>140</v>
      </c>
      <c r="D70" s="25" t="s">
        <v>141</v>
      </c>
      <c r="E70" s="26">
        <v>636472.19099999999</v>
      </c>
      <c r="F70" s="80">
        <f t="shared" ref="F70:G70" si="11">SUM(F61:F69)</f>
        <v>207598</v>
      </c>
      <c r="G70" s="80">
        <f t="shared" si="11"/>
        <v>192133.70499999999</v>
      </c>
      <c r="H70" s="80">
        <v>137415.48499999999</v>
      </c>
      <c r="I70" s="113">
        <v>186667.334</v>
      </c>
      <c r="J70" s="80">
        <f>SUM(J61:J69)</f>
        <v>58117.447</v>
      </c>
      <c r="K70" s="81">
        <f t="shared" si="0"/>
        <v>42.293229907822983</v>
      </c>
    </row>
    <row r="71" spans="1:11" ht="25.5" customHeight="1" x14ac:dyDescent="0.25">
      <c r="B71" s="24">
        <v>161</v>
      </c>
      <c r="C71" s="25" t="s">
        <v>142</v>
      </c>
      <c r="D71" s="25" t="s">
        <v>143</v>
      </c>
      <c r="E71" s="26">
        <v>2542035.5079999999</v>
      </c>
      <c r="F71" s="80">
        <f t="shared" ref="F71:G71" si="12">+F70+F60+F51</f>
        <v>5078468.3550000004</v>
      </c>
      <c r="G71" s="80">
        <f t="shared" si="12"/>
        <v>5204326.307</v>
      </c>
      <c r="H71" s="80">
        <v>4900182.6069999998</v>
      </c>
      <c r="I71" s="113">
        <v>3996867.1629999997</v>
      </c>
      <c r="J71" s="80">
        <f>+J70+J60+J51</f>
        <v>3580756.8590000002</v>
      </c>
      <c r="K71" s="81">
        <f t="shared" si="0"/>
        <v>73.073947364427269</v>
      </c>
    </row>
    <row r="72" spans="1:11" ht="25.5" customHeight="1" x14ac:dyDescent="0.25">
      <c r="B72" s="24">
        <v>173</v>
      </c>
      <c r="C72" s="25" t="s">
        <v>144</v>
      </c>
      <c r="D72" s="25" t="s">
        <v>145</v>
      </c>
      <c r="E72" s="26">
        <v>3812.7359999999999</v>
      </c>
      <c r="F72" s="80">
        <v>10261</v>
      </c>
      <c r="G72" s="80">
        <v>136952.52499999999</v>
      </c>
      <c r="H72" s="80">
        <v>127191.75099999999</v>
      </c>
      <c r="I72" s="113">
        <v>40561.64</v>
      </c>
      <c r="J72" s="80">
        <v>-70320.564999999988</v>
      </c>
      <c r="K72" s="81">
        <f t="shared" si="0"/>
        <v>-55.287048450178176</v>
      </c>
    </row>
    <row r="73" spans="1:11" ht="28.5" x14ac:dyDescent="0.25">
      <c r="B73" s="27">
        <v>174</v>
      </c>
      <c r="C73" s="28" t="s">
        <v>146</v>
      </c>
      <c r="D73" s="29" t="s">
        <v>147</v>
      </c>
      <c r="E73" s="30">
        <v>0</v>
      </c>
      <c r="F73" s="82">
        <v>363</v>
      </c>
      <c r="G73" s="82">
        <v>354.88099999999997</v>
      </c>
      <c r="H73" s="82">
        <v>359.49299999999999</v>
      </c>
      <c r="I73" s="82">
        <v>396.92099999999999</v>
      </c>
      <c r="J73" s="82">
        <v>559.96100000000001</v>
      </c>
      <c r="K73" s="83">
        <f t="shared" si="0"/>
        <v>155.76408998228061</v>
      </c>
    </row>
    <row r="74" spans="1:11" ht="21" customHeight="1" x14ac:dyDescent="0.25">
      <c r="B74" s="17">
        <v>175</v>
      </c>
      <c r="C74" s="18" t="s">
        <v>148</v>
      </c>
      <c r="D74" s="19" t="s">
        <v>149</v>
      </c>
      <c r="E74" s="20">
        <v>1405.4590000000001</v>
      </c>
      <c r="F74" s="77">
        <v>1803</v>
      </c>
      <c r="G74" s="77">
        <v>2412.1039999999998</v>
      </c>
      <c r="H74" s="77">
        <v>2097.5190000000002</v>
      </c>
      <c r="I74" s="77">
        <v>2809.3649999999998</v>
      </c>
      <c r="J74" s="77">
        <v>2796.5370000000003</v>
      </c>
      <c r="K74" s="78">
        <f t="shared" ref="K74:K77" si="13">IF(H74=0,0,J74/H74*100)</f>
        <v>133.32594365057003</v>
      </c>
    </row>
    <row r="75" spans="1:11" ht="21" customHeight="1" x14ac:dyDescent="0.25">
      <c r="B75" s="21">
        <v>176</v>
      </c>
      <c r="C75" s="22" t="s">
        <v>150</v>
      </c>
      <c r="D75" s="23" t="s">
        <v>151</v>
      </c>
      <c r="E75" s="31">
        <v>0</v>
      </c>
      <c r="F75" s="84">
        <v>0</v>
      </c>
      <c r="G75" s="84">
        <v>0</v>
      </c>
      <c r="H75" s="84">
        <v>0</v>
      </c>
      <c r="I75" s="84">
        <v>0</v>
      </c>
      <c r="J75" s="84">
        <v>0</v>
      </c>
      <c r="K75" s="79">
        <f t="shared" si="13"/>
        <v>0</v>
      </c>
    </row>
    <row r="76" spans="1:11" ht="28.5" customHeight="1" thickBot="1" x14ac:dyDescent="0.3">
      <c r="B76" s="32">
        <v>177</v>
      </c>
      <c r="C76" s="33" t="s">
        <v>152</v>
      </c>
      <c r="D76" s="33" t="s">
        <v>233</v>
      </c>
      <c r="E76" s="34">
        <v>1405.4590000000001</v>
      </c>
      <c r="F76" s="85">
        <f t="shared" ref="F76:G76" si="14">SUM(F73:F75)</f>
        <v>2166</v>
      </c>
      <c r="G76" s="85">
        <f t="shared" si="14"/>
        <v>2766.9849999999997</v>
      </c>
      <c r="H76" s="85">
        <v>2457.0120000000002</v>
      </c>
      <c r="I76" s="85">
        <v>3206.2859999999996</v>
      </c>
      <c r="J76" s="85">
        <f>SUM(J73:J75)</f>
        <v>3356.4980000000005</v>
      </c>
      <c r="K76" s="86">
        <f t="shared" si="13"/>
        <v>136.60893801088477</v>
      </c>
    </row>
    <row r="77" spans="1:11" ht="30.75" customHeight="1" thickBot="1" x14ac:dyDescent="0.3">
      <c r="B77" s="68">
        <v>178</v>
      </c>
      <c r="C77" s="129" t="s">
        <v>238</v>
      </c>
      <c r="D77" s="130"/>
      <c r="E77" s="69">
        <v>55751391.052000001</v>
      </c>
      <c r="F77" s="101">
        <f t="shared" ref="F77:G77" si="15">+F26+F36+F42+F71+F72+F76</f>
        <v>72288794.480999991</v>
      </c>
      <c r="G77" s="101">
        <f t="shared" si="15"/>
        <v>72463521.263000011</v>
      </c>
      <c r="H77" s="101">
        <f>+H26+H36+H42+H71+H72+H76</f>
        <v>65086236.81400001</v>
      </c>
      <c r="I77" s="101">
        <v>56193409.373000003</v>
      </c>
      <c r="J77" s="101">
        <f>+J26+J36+J42+J71+J72+J76</f>
        <v>53192463.025000006</v>
      </c>
      <c r="K77" s="102">
        <f t="shared" si="13"/>
        <v>81.726130790155523</v>
      </c>
    </row>
    <row r="78" spans="1:11" ht="9" customHeight="1" x14ac:dyDescent="0.25">
      <c r="A78" s="58"/>
      <c r="B78" s="51"/>
      <c r="C78" s="52"/>
      <c r="D78" s="52"/>
      <c r="E78" s="53"/>
      <c r="F78" s="103"/>
      <c r="G78" s="103"/>
      <c r="H78" s="103"/>
      <c r="I78" s="103"/>
      <c r="J78" s="103"/>
      <c r="K78" s="104"/>
    </row>
    <row r="79" spans="1:11" ht="21" customHeight="1" x14ac:dyDescent="0.25">
      <c r="B79" s="121" t="s">
        <v>7</v>
      </c>
      <c r="C79" s="122"/>
      <c r="D79" s="123"/>
      <c r="E79" s="54" t="s">
        <v>9</v>
      </c>
      <c r="F79" s="105" t="s">
        <v>237</v>
      </c>
      <c r="G79" s="105" t="s">
        <v>237</v>
      </c>
      <c r="H79" s="105" t="str">
        <f>+H6</f>
        <v>2022. év</v>
      </c>
      <c r="I79" s="72" t="s">
        <v>247</v>
      </c>
      <c r="J79" s="105" t="str">
        <f>+J6</f>
        <v>2024. év</v>
      </c>
      <c r="K79" s="105" t="s">
        <v>11</v>
      </c>
    </row>
    <row r="80" spans="1:11" ht="21" customHeight="1" x14ac:dyDescent="0.25">
      <c r="B80" s="27">
        <v>179</v>
      </c>
      <c r="C80" s="28" t="s">
        <v>153</v>
      </c>
      <c r="D80" s="29" t="s">
        <v>154</v>
      </c>
      <c r="E80" s="30">
        <v>35554045.796999998</v>
      </c>
      <c r="F80" s="82">
        <v>35554045.796999998</v>
      </c>
      <c r="G80" s="82">
        <v>35554045.796999998</v>
      </c>
      <c r="H80" s="82">
        <v>35554045.796999998</v>
      </c>
      <c r="I80" s="82">
        <v>35554045.796999998</v>
      </c>
      <c r="J80" s="82">
        <v>35554045.796999998</v>
      </c>
      <c r="K80" s="83">
        <f t="shared" ref="K80:K124" si="16">IF(H80=0,0,J80/H80*100)</f>
        <v>100</v>
      </c>
    </row>
    <row r="81" spans="2:11" ht="21" customHeight="1" x14ac:dyDescent="0.25">
      <c r="B81" s="17">
        <v>180</v>
      </c>
      <c r="C81" s="18" t="s">
        <v>155</v>
      </c>
      <c r="D81" s="19" t="s">
        <v>156</v>
      </c>
      <c r="E81" s="20">
        <v>-1153524.0460000001</v>
      </c>
      <c r="F81" s="77">
        <v>-943820.37300000002</v>
      </c>
      <c r="G81" s="77">
        <v>-942744.02899999998</v>
      </c>
      <c r="H81" s="77">
        <v>-937842.59700000007</v>
      </c>
      <c r="I81" s="77">
        <v>-1260895.6960000002</v>
      </c>
      <c r="J81" s="77">
        <v>-955294.82700000005</v>
      </c>
      <c r="K81" s="78">
        <f t="shared" si="16"/>
        <v>101.86089116188866</v>
      </c>
    </row>
    <row r="82" spans="2:11" ht="21" customHeight="1" x14ac:dyDescent="0.25">
      <c r="B82" s="17">
        <v>181</v>
      </c>
      <c r="C82" s="18" t="s">
        <v>157</v>
      </c>
      <c r="D82" s="19" t="s">
        <v>158</v>
      </c>
      <c r="E82" s="20">
        <v>5775235.9879999999</v>
      </c>
      <c r="F82" s="77">
        <v>5775235.9879999999</v>
      </c>
      <c r="G82" s="77">
        <v>5775235.9879999999</v>
      </c>
      <c r="H82" s="77">
        <v>5775235.9879999999</v>
      </c>
      <c r="I82" s="77">
        <v>5775235.9879999999</v>
      </c>
      <c r="J82" s="77">
        <v>5775235.9879999999</v>
      </c>
      <c r="K82" s="78">
        <f>IF(H82=0,0,J82/H82*100)</f>
        <v>100</v>
      </c>
    </row>
    <row r="83" spans="2:11" ht="21" customHeight="1" x14ac:dyDescent="0.25">
      <c r="B83" s="17">
        <v>182</v>
      </c>
      <c r="C83" s="18" t="s">
        <v>159</v>
      </c>
      <c r="D83" s="19" t="s">
        <v>160</v>
      </c>
      <c r="E83" s="20">
        <v>8669423.3849999998</v>
      </c>
      <c r="F83" s="77">
        <v>17881392.208999999</v>
      </c>
      <c r="G83" s="77">
        <v>15624247.684</v>
      </c>
      <c r="H83" s="77">
        <v>15953706.25</v>
      </c>
      <c r="I83" s="77">
        <v>14974081.755000001</v>
      </c>
      <c r="J83" s="77">
        <v>12913549.925000001</v>
      </c>
      <c r="K83" s="78">
        <f t="shared" si="16"/>
        <v>80.943886784928111</v>
      </c>
    </row>
    <row r="84" spans="2:11" ht="21" customHeight="1" x14ac:dyDescent="0.25">
      <c r="B84" s="17">
        <v>183</v>
      </c>
      <c r="C84" s="18" t="s">
        <v>161</v>
      </c>
      <c r="D84" s="19" t="s">
        <v>162</v>
      </c>
      <c r="E84" s="20">
        <v>0</v>
      </c>
      <c r="F84" s="77">
        <v>0</v>
      </c>
      <c r="G84" s="77">
        <v>0</v>
      </c>
      <c r="H84" s="77">
        <v>0</v>
      </c>
      <c r="I84" s="77">
        <v>0</v>
      </c>
      <c r="J84" s="77">
        <v>0</v>
      </c>
      <c r="K84" s="78">
        <f t="shared" si="16"/>
        <v>0</v>
      </c>
    </row>
    <row r="85" spans="2:11" ht="21" customHeight="1" x14ac:dyDescent="0.25">
      <c r="B85" s="21">
        <v>184</v>
      </c>
      <c r="C85" s="22" t="s">
        <v>163</v>
      </c>
      <c r="D85" s="23" t="s">
        <v>164</v>
      </c>
      <c r="E85" s="31">
        <v>662286.00300000003</v>
      </c>
      <c r="F85" s="84">
        <v>-2257144.5249999999</v>
      </c>
      <c r="G85" s="84">
        <v>329458.56599999999</v>
      </c>
      <c r="H85" s="84">
        <v>-979624.49500000011</v>
      </c>
      <c r="I85" s="84">
        <v>-2060531.83</v>
      </c>
      <c r="J85" s="84">
        <v>-4987018.5820000004</v>
      </c>
      <c r="K85" s="78">
        <f t="shared" si="16"/>
        <v>509.07450839109526</v>
      </c>
    </row>
    <row r="86" spans="2:11" ht="21" customHeight="1" x14ac:dyDescent="0.25">
      <c r="B86" s="24">
        <v>185</v>
      </c>
      <c r="C86" s="25" t="s">
        <v>165</v>
      </c>
      <c r="D86" s="25" t="s">
        <v>166</v>
      </c>
      <c r="E86" s="26">
        <v>49507467.126999997</v>
      </c>
      <c r="F86" s="80">
        <f t="shared" ref="F86:G86" si="17">SUM(F80:F85)</f>
        <v>56009709.095999993</v>
      </c>
      <c r="G86" s="80">
        <f t="shared" si="17"/>
        <v>56340244.005999997</v>
      </c>
      <c r="H86" s="80">
        <v>55365520.942999996</v>
      </c>
      <c r="I86" s="113">
        <v>52981936.013999999</v>
      </c>
      <c r="J86" s="80">
        <f>SUM(J80:J85)</f>
        <v>48300518.300999999</v>
      </c>
      <c r="K86" s="81">
        <f t="shared" si="16"/>
        <v>87.239345857011671</v>
      </c>
    </row>
    <row r="87" spans="2:11" ht="28.5" x14ac:dyDescent="0.25">
      <c r="B87" s="27">
        <v>186</v>
      </c>
      <c r="C87" s="28" t="s">
        <v>167</v>
      </c>
      <c r="D87" s="29" t="s">
        <v>168</v>
      </c>
      <c r="E87" s="30">
        <v>34.6</v>
      </c>
      <c r="F87" s="82">
        <v>98.472999999999999</v>
      </c>
      <c r="G87" s="82">
        <v>82.897000000000006</v>
      </c>
      <c r="H87" s="82">
        <v>0</v>
      </c>
      <c r="I87" s="82">
        <v>267.16199999999998</v>
      </c>
      <c r="J87" s="82">
        <v>1039.1559999999999</v>
      </c>
      <c r="K87" s="83">
        <f t="shared" si="16"/>
        <v>0</v>
      </c>
    </row>
    <row r="88" spans="2:11" ht="42.75" x14ac:dyDescent="0.25">
      <c r="B88" s="17">
        <v>187</v>
      </c>
      <c r="C88" s="18" t="s">
        <v>169</v>
      </c>
      <c r="D88" s="19" t="s">
        <v>170</v>
      </c>
      <c r="E88" s="43">
        <v>0</v>
      </c>
      <c r="F88" s="93">
        <v>0</v>
      </c>
      <c r="G88" s="93">
        <v>0</v>
      </c>
      <c r="H88" s="93">
        <v>0</v>
      </c>
      <c r="I88" s="93">
        <v>0</v>
      </c>
      <c r="J88" s="93">
        <v>0</v>
      </c>
      <c r="K88" s="94">
        <f t="shared" si="16"/>
        <v>0</v>
      </c>
    </row>
    <row r="89" spans="2:11" ht="28.5" x14ac:dyDescent="0.25">
      <c r="B89" s="17">
        <v>188</v>
      </c>
      <c r="C89" s="18" t="s">
        <v>171</v>
      </c>
      <c r="D89" s="19" t="s">
        <v>172</v>
      </c>
      <c r="E89" s="20">
        <v>13739.093999999999</v>
      </c>
      <c r="F89" s="77">
        <v>218125.364</v>
      </c>
      <c r="G89" s="77">
        <v>25984.713</v>
      </c>
      <c r="H89" s="77">
        <v>197002.72200000001</v>
      </c>
      <c r="I89" s="77">
        <v>635465.50600000005</v>
      </c>
      <c r="J89" s="77">
        <v>1598044.825</v>
      </c>
      <c r="K89" s="78">
        <f t="shared" si="16"/>
        <v>811.17905822641364</v>
      </c>
    </row>
    <row r="90" spans="2:11" ht="28.5" x14ac:dyDescent="0.25">
      <c r="B90" s="17">
        <v>189</v>
      </c>
      <c r="C90" s="18" t="s">
        <v>173</v>
      </c>
      <c r="D90" s="19" t="s">
        <v>174</v>
      </c>
      <c r="E90" s="20">
        <v>0</v>
      </c>
      <c r="F90" s="77">
        <v>350.423</v>
      </c>
      <c r="G90" s="77">
        <v>92.075000000000003</v>
      </c>
      <c r="H90" s="77">
        <v>660.81399999999996</v>
      </c>
      <c r="I90" s="77">
        <v>228.6</v>
      </c>
      <c r="J90" s="77">
        <v>46397.631000000001</v>
      </c>
      <c r="K90" s="78">
        <f t="shared" si="16"/>
        <v>7021.284506684181</v>
      </c>
    </row>
    <row r="91" spans="2:11" ht="28.5" x14ac:dyDescent="0.25">
      <c r="B91" s="17">
        <v>190</v>
      </c>
      <c r="C91" s="18" t="s">
        <v>175</v>
      </c>
      <c r="D91" s="19" t="s">
        <v>176</v>
      </c>
      <c r="E91" s="20">
        <v>0</v>
      </c>
      <c r="F91" s="77">
        <v>45544.603999999999</v>
      </c>
      <c r="G91" s="77">
        <v>0</v>
      </c>
      <c r="H91" s="77">
        <v>0</v>
      </c>
      <c r="I91" s="77">
        <v>0</v>
      </c>
      <c r="J91" s="77">
        <v>59579.95</v>
      </c>
      <c r="K91" s="78">
        <f t="shared" si="16"/>
        <v>0</v>
      </c>
    </row>
    <row r="92" spans="2:11" ht="28.5" x14ac:dyDescent="0.25">
      <c r="B92" s="17">
        <v>193</v>
      </c>
      <c r="C92" s="18" t="s">
        <v>177</v>
      </c>
      <c r="D92" s="19" t="s">
        <v>178</v>
      </c>
      <c r="E92" s="20">
        <v>69550.481</v>
      </c>
      <c r="F92" s="77">
        <v>207405.13800000001</v>
      </c>
      <c r="G92" s="77">
        <v>49784</v>
      </c>
      <c r="H92" s="77">
        <v>2322.1350000000002</v>
      </c>
      <c r="I92" s="77">
        <v>57063.996999999996</v>
      </c>
      <c r="J92" s="77">
        <v>78080.464999999997</v>
      </c>
      <c r="K92" s="78">
        <f t="shared" si="16"/>
        <v>3362.4429673554723</v>
      </c>
    </row>
    <row r="93" spans="2:11" ht="28.5" x14ac:dyDescent="0.25">
      <c r="B93" s="17">
        <v>194</v>
      </c>
      <c r="C93" s="18" t="s">
        <v>179</v>
      </c>
      <c r="D93" s="19" t="s">
        <v>180</v>
      </c>
      <c r="E93" s="20">
        <v>31132.755000000001</v>
      </c>
      <c r="F93" s="77">
        <v>109301.216</v>
      </c>
      <c r="G93" s="77">
        <v>119794.372</v>
      </c>
      <c r="H93" s="77">
        <v>56573.423999999999</v>
      </c>
      <c r="I93" s="77">
        <v>86156.088000000003</v>
      </c>
      <c r="J93" s="77">
        <v>121369.077</v>
      </c>
      <c r="K93" s="78">
        <f t="shared" si="16"/>
        <v>214.53373053750471</v>
      </c>
    </row>
    <row r="94" spans="2:11" ht="31.5" customHeight="1" x14ac:dyDescent="0.25">
      <c r="B94" s="17">
        <v>195</v>
      </c>
      <c r="C94" s="18" t="s">
        <v>181</v>
      </c>
      <c r="D94" s="19" t="s">
        <v>182</v>
      </c>
      <c r="E94" s="20">
        <v>0</v>
      </c>
      <c r="F94" s="77">
        <v>0</v>
      </c>
      <c r="G94" s="77">
        <v>0</v>
      </c>
      <c r="H94" s="77">
        <v>0</v>
      </c>
      <c r="I94" s="77">
        <v>0</v>
      </c>
      <c r="J94" s="77">
        <v>1000</v>
      </c>
      <c r="K94" s="78">
        <f t="shared" si="16"/>
        <v>0</v>
      </c>
    </row>
    <row r="95" spans="2:11" ht="31.5" customHeight="1" x14ac:dyDescent="0.25">
      <c r="B95" s="62">
        <v>198</v>
      </c>
      <c r="C95" s="63" t="s">
        <v>183</v>
      </c>
      <c r="D95" s="64" t="s">
        <v>184</v>
      </c>
      <c r="E95" s="65">
        <v>0</v>
      </c>
      <c r="F95" s="106">
        <v>0</v>
      </c>
      <c r="G95" s="106">
        <v>0</v>
      </c>
      <c r="H95" s="106">
        <v>0</v>
      </c>
      <c r="I95" s="106">
        <v>0</v>
      </c>
      <c r="J95" s="106">
        <v>0</v>
      </c>
      <c r="K95" s="107">
        <f t="shared" si="16"/>
        <v>0</v>
      </c>
    </row>
    <row r="96" spans="2:11" ht="30.75" customHeight="1" x14ac:dyDescent="0.25">
      <c r="B96" s="59">
        <v>211</v>
      </c>
      <c r="C96" s="60" t="s">
        <v>185</v>
      </c>
      <c r="D96" s="60" t="s">
        <v>234</v>
      </c>
      <c r="E96" s="61">
        <v>114456.93</v>
      </c>
      <c r="F96" s="108">
        <f t="shared" ref="F96:G96" si="18">SUM(F87:F95)</f>
        <v>580825.21799999999</v>
      </c>
      <c r="G96" s="108">
        <f t="shared" si="18"/>
        <v>195738.057</v>
      </c>
      <c r="H96" s="108">
        <v>256559.09500000003</v>
      </c>
      <c r="I96" s="108">
        <v>779181.353</v>
      </c>
      <c r="J96" s="108">
        <f>SUM(J87:J95)</f>
        <v>1905511.1040000001</v>
      </c>
      <c r="K96" s="109">
        <f t="shared" si="16"/>
        <v>742.71820455244426</v>
      </c>
    </row>
    <row r="97" spans="2:11" ht="32.25" customHeight="1" x14ac:dyDescent="0.25">
      <c r="B97" s="27">
        <v>212</v>
      </c>
      <c r="C97" s="28" t="s">
        <v>186</v>
      </c>
      <c r="D97" s="29" t="s">
        <v>187</v>
      </c>
      <c r="E97" s="30">
        <v>106.395</v>
      </c>
      <c r="F97" s="82">
        <v>0</v>
      </c>
      <c r="G97" s="82">
        <v>738.80799999999999</v>
      </c>
      <c r="H97" s="82">
        <v>0</v>
      </c>
      <c r="I97" s="82">
        <v>0</v>
      </c>
      <c r="J97" s="82">
        <v>0</v>
      </c>
      <c r="K97" s="83">
        <f t="shared" si="16"/>
        <v>0</v>
      </c>
    </row>
    <row r="98" spans="2:11" ht="42.75" x14ac:dyDescent="0.25">
      <c r="B98" s="17">
        <v>213</v>
      </c>
      <c r="C98" s="18" t="s">
        <v>188</v>
      </c>
      <c r="D98" s="19" t="s">
        <v>189</v>
      </c>
      <c r="E98" s="4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4">
        <f t="shared" si="16"/>
        <v>0</v>
      </c>
    </row>
    <row r="99" spans="2:11" ht="32.25" customHeight="1" x14ac:dyDescent="0.25">
      <c r="B99" s="17">
        <v>214</v>
      </c>
      <c r="C99" s="18" t="s">
        <v>190</v>
      </c>
      <c r="D99" s="19" t="s">
        <v>191</v>
      </c>
      <c r="E99" s="20">
        <v>23406.628000000001</v>
      </c>
      <c r="F99" s="77">
        <v>19160.511999999999</v>
      </c>
      <c r="G99" s="77">
        <v>28052.030999999999</v>
      </c>
      <c r="H99" s="77">
        <v>92267.323999999993</v>
      </c>
      <c r="I99" s="77">
        <v>49741.786999999997</v>
      </c>
      <c r="J99" s="77">
        <v>87309.808000000005</v>
      </c>
      <c r="K99" s="78">
        <f t="shared" si="16"/>
        <v>94.627007931865464</v>
      </c>
    </row>
    <row r="100" spans="2:11" ht="32.25" customHeight="1" x14ac:dyDescent="0.25">
      <c r="B100" s="17">
        <v>215</v>
      </c>
      <c r="C100" s="18" t="s">
        <v>192</v>
      </c>
      <c r="D100" s="19" t="s">
        <v>193</v>
      </c>
      <c r="E100" s="20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8">
        <f t="shared" si="16"/>
        <v>0</v>
      </c>
    </row>
    <row r="101" spans="2:11" ht="32.25" customHeight="1" x14ac:dyDescent="0.25">
      <c r="B101" s="17">
        <v>216</v>
      </c>
      <c r="C101" s="18" t="s">
        <v>194</v>
      </c>
      <c r="D101" s="19" t="s">
        <v>195</v>
      </c>
      <c r="E101" s="20">
        <v>15232.210999999999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8">
        <f t="shared" si="16"/>
        <v>0</v>
      </c>
    </row>
    <row r="102" spans="2:11" ht="32.25" customHeight="1" x14ac:dyDescent="0.25">
      <c r="B102" s="17">
        <v>219</v>
      </c>
      <c r="C102" s="18" t="s">
        <v>196</v>
      </c>
      <c r="D102" s="19" t="s">
        <v>197</v>
      </c>
      <c r="E102" s="20">
        <v>1023.903</v>
      </c>
      <c r="F102" s="77">
        <v>822.202</v>
      </c>
      <c r="G102" s="77">
        <v>1220</v>
      </c>
      <c r="H102" s="77">
        <v>0</v>
      </c>
      <c r="I102" s="77">
        <v>58999.38</v>
      </c>
      <c r="J102" s="77">
        <v>0</v>
      </c>
      <c r="K102" s="78">
        <f t="shared" si="16"/>
        <v>0</v>
      </c>
    </row>
    <row r="103" spans="2:11" ht="32.25" customHeight="1" x14ac:dyDescent="0.25">
      <c r="B103" s="17">
        <v>220</v>
      </c>
      <c r="C103" s="18" t="s">
        <v>198</v>
      </c>
      <c r="D103" s="19" t="s">
        <v>199</v>
      </c>
      <c r="E103" s="20">
        <v>0</v>
      </c>
      <c r="F103" s="77">
        <v>0</v>
      </c>
      <c r="G103" s="77">
        <v>0</v>
      </c>
      <c r="H103" s="77">
        <v>0</v>
      </c>
      <c r="I103" s="77">
        <v>0</v>
      </c>
      <c r="J103" s="77">
        <v>8874.2350000000006</v>
      </c>
      <c r="K103" s="78">
        <f>IF(H103=0,0,J103/H103*100)</f>
        <v>0</v>
      </c>
    </row>
    <row r="104" spans="2:11" ht="28.5" x14ac:dyDescent="0.25">
      <c r="B104" s="17">
        <v>221</v>
      </c>
      <c r="C104" s="18" t="s">
        <v>200</v>
      </c>
      <c r="D104" s="19" t="s">
        <v>201</v>
      </c>
      <c r="E104" s="43">
        <v>0</v>
      </c>
      <c r="F104" s="93">
        <v>0</v>
      </c>
      <c r="G104" s="93">
        <v>0</v>
      </c>
      <c r="H104" s="93">
        <v>0</v>
      </c>
      <c r="I104" s="93">
        <v>0</v>
      </c>
      <c r="J104" s="93">
        <v>0</v>
      </c>
      <c r="K104" s="94">
        <f t="shared" si="16"/>
        <v>0</v>
      </c>
    </row>
    <row r="105" spans="2:11" ht="32.25" customHeight="1" x14ac:dyDescent="0.25">
      <c r="B105" s="21">
        <v>224</v>
      </c>
      <c r="C105" s="22" t="s">
        <v>202</v>
      </c>
      <c r="D105" s="23" t="s">
        <v>203</v>
      </c>
      <c r="E105" s="31">
        <v>55741.4</v>
      </c>
      <c r="F105" s="84">
        <v>628832.62899999996</v>
      </c>
      <c r="G105" s="84">
        <v>403918.64399999997</v>
      </c>
      <c r="H105" s="84">
        <v>638143.179</v>
      </c>
      <c r="I105" s="84">
        <v>1242423.05</v>
      </c>
      <c r="J105" s="84">
        <v>1684058.92</v>
      </c>
      <c r="K105" s="79">
        <f t="shared" si="16"/>
        <v>263.89985436168081</v>
      </c>
    </row>
    <row r="106" spans="2:11" ht="32.25" customHeight="1" x14ac:dyDescent="0.25">
      <c r="B106" s="115">
        <v>235</v>
      </c>
      <c r="C106" s="116" t="s">
        <v>204</v>
      </c>
      <c r="D106" s="116" t="s">
        <v>205</v>
      </c>
      <c r="E106" s="117">
        <v>95510.536999999997</v>
      </c>
      <c r="F106" s="118">
        <f t="shared" ref="F106:G106" si="19">SUM(F97:F105)</f>
        <v>648815.34299999999</v>
      </c>
      <c r="G106" s="118">
        <f t="shared" si="19"/>
        <v>433929.48299999995</v>
      </c>
      <c r="H106" s="118">
        <v>730410.50300000003</v>
      </c>
      <c r="I106" s="118">
        <v>1351164.2169999999</v>
      </c>
      <c r="J106" s="118">
        <f>SUM(J97:J105)</f>
        <v>1780242.963</v>
      </c>
      <c r="K106" s="119">
        <f t="shared" si="16"/>
        <v>243.73184061401702</v>
      </c>
    </row>
    <row r="107" spans="2:11" ht="21" customHeight="1" x14ac:dyDescent="0.25">
      <c r="B107" s="38">
        <v>236</v>
      </c>
      <c r="C107" s="39" t="s">
        <v>206</v>
      </c>
      <c r="D107" s="40" t="s">
        <v>207</v>
      </c>
      <c r="E107" s="41">
        <v>173725.557</v>
      </c>
      <c r="F107" s="89">
        <v>223636.90700000001</v>
      </c>
      <c r="G107" s="89">
        <v>321350.55099999998</v>
      </c>
      <c r="H107" s="89">
        <v>639907.72600000002</v>
      </c>
      <c r="I107" s="89">
        <v>465192.28499999997</v>
      </c>
      <c r="J107" s="89">
        <v>515876.31900000002</v>
      </c>
      <c r="K107" s="90">
        <f t="shared" si="16"/>
        <v>80.617298094631849</v>
      </c>
    </row>
    <row r="108" spans="2:11" ht="28.5" x14ac:dyDescent="0.25">
      <c r="B108" s="17">
        <v>237</v>
      </c>
      <c r="C108" s="18" t="s">
        <v>208</v>
      </c>
      <c r="D108" s="19" t="s">
        <v>125</v>
      </c>
      <c r="E108" s="20">
        <v>0</v>
      </c>
      <c r="F108" s="77">
        <v>0</v>
      </c>
      <c r="G108" s="77">
        <v>161</v>
      </c>
      <c r="H108" s="77">
        <v>302</v>
      </c>
      <c r="I108" s="77">
        <v>100</v>
      </c>
      <c r="J108" s="77">
        <v>110</v>
      </c>
      <c r="K108" s="78">
        <f t="shared" si="16"/>
        <v>36.423841059602644</v>
      </c>
    </row>
    <row r="109" spans="2:11" ht="21" customHeight="1" x14ac:dyDescent="0.25">
      <c r="B109" s="17">
        <v>238</v>
      </c>
      <c r="C109" s="18" t="s">
        <v>209</v>
      </c>
      <c r="D109" s="19" t="s">
        <v>210</v>
      </c>
      <c r="E109" s="20">
        <v>1362.902</v>
      </c>
      <c r="F109" s="77">
        <v>3803.221</v>
      </c>
      <c r="G109" s="77">
        <v>1645.6410000000001</v>
      </c>
      <c r="H109" s="77">
        <v>1712.0250000000001</v>
      </c>
      <c r="I109" s="77">
        <v>932.62699999999995</v>
      </c>
      <c r="J109" s="77">
        <v>929.14099999999996</v>
      </c>
      <c r="K109" s="78">
        <f t="shared" si="16"/>
        <v>54.271462157386722</v>
      </c>
    </row>
    <row r="110" spans="2:11" ht="21" customHeight="1" x14ac:dyDescent="0.25">
      <c r="B110" s="17">
        <v>239</v>
      </c>
      <c r="C110" s="18" t="s">
        <v>211</v>
      </c>
      <c r="D110" s="19" t="s">
        <v>212</v>
      </c>
      <c r="E110" s="20">
        <v>0</v>
      </c>
      <c r="F110" s="77">
        <v>0</v>
      </c>
      <c r="G110" s="77">
        <v>0</v>
      </c>
      <c r="H110" s="77">
        <v>0</v>
      </c>
      <c r="I110" s="77">
        <v>0</v>
      </c>
      <c r="J110" s="77">
        <v>0</v>
      </c>
      <c r="K110" s="78">
        <f t="shared" si="16"/>
        <v>0</v>
      </c>
    </row>
    <row r="111" spans="2:11" ht="28.5" customHeight="1" x14ac:dyDescent="0.25">
      <c r="B111" s="17">
        <v>240</v>
      </c>
      <c r="C111" s="18" t="s">
        <v>213</v>
      </c>
      <c r="D111" s="19" t="s">
        <v>244</v>
      </c>
      <c r="E111" s="43">
        <v>0</v>
      </c>
      <c r="F111" s="93">
        <v>0</v>
      </c>
      <c r="G111" s="93">
        <v>0</v>
      </c>
      <c r="H111" s="93">
        <v>0</v>
      </c>
      <c r="I111" s="93">
        <v>0</v>
      </c>
      <c r="J111" s="93">
        <v>0</v>
      </c>
      <c r="K111" s="94">
        <f t="shared" si="16"/>
        <v>0</v>
      </c>
    </row>
    <row r="112" spans="2:11" ht="28.5" customHeight="1" x14ac:dyDescent="0.25">
      <c r="B112" s="17">
        <v>241</v>
      </c>
      <c r="C112" s="18" t="s">
        <v>214</v>
      </c>
      <c r="D112" s="19" t="s">
        <v>133</v>
      </c>
      <c r="E112" s="43">
        <v>0</v>
      </c>
      <c r="F112" s="93">
        <v>0</v>
      </c>
      <c r="G112" s="93">
        <v>0</v>
      </c>
      <c r="H112" s="93">
        <v>0</v>
      </c>
      <c r="I112" s="93">
        <v>0</v>
      </c>
      <c r="J112" s="93">
        <v>0</v>
      </c>
      <c r="K112" s="94">
        <f t="shared" si="16"/>
        <v>0</v>
      </c>
    </row>
    <row r="113" spans="1:12" ht="28.5" customHeight="1" x14ac:dyDescent="0.25">
      <c r="B113" s="17">
        <v>242</v>
      </c>
      <c r="C113" s="18" t="s">
        <v>215</v>
      </c>
      <c r="D113" s="19" t="s">
        <v>245</v>
      </c>
      <c r="E113" s="20">
        <v>0</v>
      </c>
      <c r="F113" s="77">
        <v>0</v>
      </c>
      <c r="G113" s="77">
        <v>0</v>
      </c>
      <c r="H113" s="77">
        <v>99246.328000000009</v>
      </c>
      <c r="I113" s="77">
        <v>79250.775999999998</v>
      </c>
      <c r="J113" s="77">
        <v>75987.048999999999</v>
      </c>
      <c r="K113" s="78">
        <f t="shared" si="16"/>
        <v>76.564091116801819</v>
      </c>
    </row>
    <row r="114" spans="1:12" ht="28.5" hidden="1" customHeight="1" outlineLevel="1" x14ac:dyDescent="0.25">
      <c r="B114" s="38"/>
      <c r="C114" s="39"/>
      <c r="D114" s="40"/>
      <c r="E114" s="41">
        <v>26898.575000000001</v>
      </c>
      <c r="F114" s="89">
        <v>48132.468000000001</v>
      </c>
      <c r="G114" s="89">
        <v>87436.611000000004</v>
      </c>
      <c r="H114" s="89">
        <v>0</v>
      </c>
      <c r="I114" s="89">
        <v>0</v>
      </c>
      <c r="J114" s="89">
        <v>0</v>
      </c>
      <c r="K114" s="90">
        <f t="shared" si="16"/>
        <v>0</v>
      </c>
    </row>
    <row r="115" spans="1:12" ht="29.25" hidden="1" customHeight="1" outlineLevel="1" collapsed="1" x14ac:dyDescent="0.25">
      <c r="B115" s="17">
        <v>243</v>
      </c>
      <c r="C115" s="18" t="s">
        <v>216</v>
      </c>
      <c r="D115" s="19" t="s">
        <v>218</v>
      </c>
      <c r="E115" s="20">
        <v>0</v>
      </c>
      <c r="F115" s="77">
        <v>0</v>
      </c>
      <c r="G115" s="77">
        <v>0</v>
      </c>
      <c r="H115" s="77">
        <v>0</v>
      </c>
      <c r="I115" s="77">
        <v>0</v>
      </c>
      <c r="J115" s="77">
        <v>0</v>
      </c>
      <c r="K115" s="78">
        <f t="shared" si="16"/>
        <v>0</v>
      </c>
    </row>
    <row r="116" spans="1:12" ht="21" hidden="1" customHeight="1" outlineLevel="1" x14ac:dyDescent="0.25">
      <c r="B116" s="21">
        <v>244</v>
      </c>
      <c r="C116" s="22" t="s">
        <v>217</v>
      </c>
      <c r="D116" s="23" t="s">
        <v>219</v>
      </c>
      <c r="E116" s="31">
        <v>0</v>
      </c>
      <c r="F116" s="84">
        <v>0</v>
      </c>
      <c r="G116" s="84">
        <v>0</v>
      </c>
      <c r="H116" s="84">
        <v>0</v>
      </c>
      <c r="I116" s="84">
        <v>0</v>
      </c>
      <c r="J116" s="84">
        <v>0</v>
      </c>
      <c r="K116" s="79">
        <f t="shared" si="16"/>
        <v>0</v>
      </c>
    </row>
    <row r="117" spans="1:12" ht="28.5" customHeight="1" collapsed="1" x14ac:dyDescent="0.25">
      <c r="B117" s="24">
        <v>103</v>
      </c>
      <c r="C117" s="25" t="s">
        <v>220</v>
      </c>
      <c r="D117" s="25" t="s">
        <v>235</v>
      </c>
      <c r="E117" s="26">
        <v>201987.03400000001</v>
      </c>
      <c r="F117" s="80">
        <f t="shared" ref="F117:G117" si="20">SUM(F107:F116)</f>
        <v>275572.59600000002</v>
      </c>
      <c r="G117" s="80">
        <f t="shared" si="20"/>
        <v>410593.80299999996</v>
      </c>
      <c r="H117" s="80">
        <v>741168.07900000003</v>
      </c>
      <c r="I117" s="113">
        <v>545475.68799999997</v>
      </c>
      <c r="J117" s="80">
        <f>SUM(J107:J116)</f>
        <v>592902.50900000008</v>
      </c>
      <c r="K117" s="81">
        <f t="shared" si="16"/>
        <v>79.995688670234827</v>
      </c>
    </row>
    <row r="118" spans="1:12" ht="30.75" customHeight="1" x14ac:dyDescent="0.25">
      <c r="B118" s="24">
        <v>104</v>
      </c>
      <c r="C118" s="25" t="s">
        <v>221</v>
      </c>
      <c r="D118" s="25" t="s">
        <v>236</v>
      </c>
      <c r="E118" s="26">
        <v>411954.50099999999</v>
      </c>
      <c r="F118" s="80">
        <f t="shared" ref="F118:G118" si="21">+F117+F106+F96</f>
        <v>1505213.1570000001</v>
      </c>
      <c r="G118" s="80">
        <f t="shared" si="21"/>
        <v>1040261.3429999999</v>
      </c>
      <c r="H118" s="80">
        <v>1728137.6769999999</v>
      </c>
      <c r="I118" s="113">
        <v>2675821.2579999999</v>
      </c>
      <c r="J118" s="80">
        <f>+J117+J106+J96</f>
        <v>4278656.5760000004</v>
      </c>
      <c r="K118" s="81">
        <f t="shared" si="16"/>
        <v>247.58771439018864</v>
      </c>
    </row>
    <row r="119" spans="1:12" ht="29.25" customHeight="1" x14ac:dyDescent="0.25">
      <c r="B119" s="24">
        <v>105</v>
      </c>
      <c r="C119" s="25" t="s">
        <v>222</v>
      </c>
      <c r="D119" s="25" t="s">
        <v>223</v>
      </c>
      <c r="E119" s="55">
        <v>0</v>
      </c>
      <c r="F119" s="110">
        <v>0</v>
      </c>
      <c r="G119" s="110">
        <v>0</v>
      </c>
      <c r="H119" s="110">
        <v>0</v>
      </c>
      <c r="I119" s="114">
        <v>0</v>
      </c>
      <c r="J119" s="110">
        <v>0</v>
      </c>
      <c r="K119" s="111">
        <f t="shared" si="16"/>
        <v>0</v>
      </c>
    </row>
    <row r="120" spans="1:12" ht="28.5" x14ac:dyDescent="0.25">
      <c r="B120" s="27">
        <v>106</v>
      </c>
      <c r="C120" s="27" t="s">
        <v>224</v>
      </c>
      <c r="D120" s="29" t="s">
        <v>225</v>
      </c>
      <c r="E120" s="30">
        <v>14197.813</v>
      </c>
      <c r="F120" s="82">
        <v>50166.33</v>
      </c>
      <c r="G120" s="82">
        <v>53994.086000000003</v>
      </c>
      <c r="H120" s="82">
        <v>28575.455000000002</v>
      </c>
      <c r="I120" s="82">
        <v>47682.843000000001</v>
      </c>
      <c r="J120" s="82">
        <v>45322.885999999999</v>
      </c>
      <c r="K120" s="83">
        <f t="shared" si="16"/>
        <v>158.60774920294355</v>
      </c>
    </row>
    <row r="121" spans="1:12" ht="30.75" customHeight="1" x14ac:dyDescent="0.25">
      <c r="B121" s="17">
        <v>107</v>
      </c>
      <c r="C121" s="17" t="s">
        <v>226</v>
      </c>
      <c r="D121" s="19" t="s">
        <v>227</v>
      </c>
      <c r="E121" s="20">
        <v>257377.98499999999</v>
      </c>
      <c r="F121" s="77">
        <v>270316.91800000001</v>
      </c>
      <c r="G121" s="77">
        <v>282185.93699999998</v>
      </c>
      <c r="H121" s="77">
        <v>437681.04399999999</v>
      </c>
      <c r="I121" s="77">
        <v>473931.79600000003</v>
      </c>
      <c r="J121" s="77">
        <v>551843.85499999998</v>
      </c>
      <c r="K121" s="78">
        <f>IF(H121=0,0,J121/H121*100)</f>
        <v>126.08356303408928</v>
      </c>
    </row>
    <row r="122" spans="1:12" ht="21" customHeight="1" x14ac:dyDescent="0.25">
      <c r="B122" s="21">
        <v>108</v>
      </c>
      <c r="C122" s="21" t="s">
        <v>228</v>
      </c>
      <c r="D122" s="23" t="s">
        <v>229</v>
      </c>
      <c r="E122" s="31">
        <v>5560393.6260000002</v>
      </c>
      <c r="F122" s="84">
        <v>14453388.947000001</v>
      </c>
      <c r="G122" s="84">
        <v>14746835.891000001</v>
      </c>
      <c r="H122" s="84">
        <v>7526321.6950000003</v>
      </c>
      <c r="I122" s="84">
        <v>14037.462</v>
      </c>
      <c r="J122" s="84">
        <v>16121.406999999999</v>
      </c>
      <c r="K122" s="79">
        <f t="shared" si="16"/>
        <v>0.21420034451503736</v>
      </c>
    </row>
    <row r="123" spans="1:12" ht="30.75" customHeight="1" thickBot="1" x14ac:dyDescent="0.3">
      <c r="B123" s="32">
        <v>109</v>
      </c>
      <c r="C123" s="33" t="s">
        <v>230</v>
      </c>
      <c r="D123" s="33" t="s">
        <v>231</v>
      </c>
      <c r="E123" s="34">
        <v>5831969.4239999996</v>
      </c>
      <c r="F123" s="85">
        <f t="shared" ref="F123:G123" si="22">SUM(F120:F122)</f>
        <v>14773872.195</v>
      </c>
      <c r="G123" s="85">
        <f t="shared" si="22"/>
        <v>15083015.914000001</v>
      </c>
      <c r="H123" s="85">
        <v>7992578.1940000001</v>
      </c>
      <c r="I123" s="85">
        <v>535652.10100000002</v>
      </c>
      <c r="J123" s="85">
        <f>SUM(J120:J122)</f>
        <v>613288.14799999993</v>
      </c>
      <c r="K123" s="86">
        <f t="shared" si="16"/>
        <v>7.6732204942379312</v>
      </c>
    </row>
    <row r="124" spans="1:12" ht="33" customHeight="1" thickBot="1" x14ac:dyDescent="0.3">
      <c r="B124" s="49">
        <v>110</v>
      </c>
      <c r="C124" s="124" t="s">
        <v>232</v>
      </c>
      <c r="D124" s="125"/>
      <c r="E124" s="50">
        <v>55751391.052000001</v>
      </c>
      <c r="F124" s="101">
        <f t="shared" ref="F124:G124" si="23">+F86+F118+F119+F123</f>
        <v>72288794.447999984</v>
      </c>
      <c r="G124" s="101">
        <f t="shared" si="23"/>
        <v>72463521.262999997</v>
      </c>
      <c r="H124" s="101">
        <f>+H86+H118+H119+H123</f>
        <v>65086236.813999996</v>
      </c>
      <c r="I124" s="101">
        <v>56193409.373000003</v>
      </c>
      <c r="J124" s="101">
        <f>+J86+J118+J119+J123</f>
        <v>53192463.024999999</v>
      </c>
      <c r="K124" s="102">
        <f t="shared" si="16"/>
        <v>81.726130790155537</v>
      </c>
    </row>
    <row r="125" spans="1:12" ht="9" customHeight="1" x14ac:dyDescent="0.25"/>
    <row r="126" spans="1:12" x14ac:dyDescent="0.25">
      <c r="B126" s="70" t="s">
        <v>251</v>
      </c>
      <c r="C126" s="71"/>
    </row>
    <row r="127" spans="1:12" ht="15.75" x14ac:dyDescent="0.25">
      <c r="K127" s="56"/>
    </row>
    <row r="128" spans="1:12" ht="15.75" x14ac:dyDescent="0.25">
      <c r="A128" s="57"/>
      <c r="B128" s="57"/>
      <c r="C128" s="57"/>
      <c r="D128" s="57"/>
      <c r="E128" s="56"/>
      <c r="F128" s="56"/>
      <c r="G128" s="56"/>
      <c r="H128" s="56"/>
      <c r="I128" s="56"/>
      <c r="J128" s="56"/>
      <c r="K128" s="56"/>
      <c r="L128" s="57"/>
    </row>
    <row r="129" spans="1:12" ht="15.75" x14ac:dyDescent="0.25">
      <c r="A129" s="57"/>
      <c r="B129" s="57"/>
      <c r="C129" s="57"/>
      <c r="D129" s="57"/>
      <c r="E129" s="56"/>
      <c r="F129" s="56">
        <v>72463521.262999997</v>
      </c>
      <c r="G129" s="56"/>
      <c r="H129" s="56"/>
      <c r="I129" s="56"/>
      <c r="J129" s="112"/>
      <c r="K129" s="56"/>
      <c r="L129" s="57"/>
    </row>
    <row r="130" spans="1:12" ht="15.75" x14ac:dyDescent="0.25">
      <c r="A130" s="57"/>
      <c r="B130" s="57"/>
      <c r="C130" s="57"/>
      <c r="D130" s="57"/>
      <c r="E130" s="56"/>
      <c r="F130" s="56"/>
      <c r="G130" s="56"/>
      <c r="H130" s="56"/>
      <c r="I130" s="56"/>
      <c r="J130" s="56"/>
      <c r="K130" s="56"/>
      <c r="L130" s="57"/>
    </row>
    <row r="131" spans="1:12" ht="15.75" x14ac:dyDescent="0.25">
      <c r="A131" s="57"/>
      <c r="B131" s="57"/>
      <c r="C131" s="57"/>
      <c r="D131" s="57"/>
      <c r="E131" s="56"/>
      <c r="F131" s="56"/>
      <c r="G131" s="56"/>
      <c r="H131" s="56"/>
      <c r="I131" s="56"/>
      <c r="J131" s="56"/>
      <c r="K131" s="56"/>
      <c r="L131" s="57"/>
    </row>
  </sheetData>
  <sheetProtection algorithmName="SHA-512" hashValue="miruJ0Uo+UXTNeDtW1T9wUix3f5aYLTWLT+o4WXmoqEpArBHj8pROVTfJDRSb5qJZUiNxOnXEqDKx8NijA8y+w==" saltValue="A0779biI/MTr+gN4YlRxVA==" spinCount="100000" sheet="1" objects="1" scenarios="1" selectLockedCells="1" selectUnlockedCells="1"/>
  <mergeCells count="6">
    <mergeCell ref="B79:D79"/>
    <mergeCell ref="C124:D124"/>
    <mergeCell ref="B3:K3"/>
    <mergeCell ref="C6:D6"/>
    <mergeCell ref="B8:C8"/>
    <mergeCell ref="C77:D77"/>
  </mergeCells>
  <printOptions horizontalCentered="1"/>
  <pageMargins left="0.59055118110236227" right="0.43307086614173229" top="0.59055118110236227" bottom="0.47244094488188981" header="0.31496062992125984" footer="0.31496062992125984"/>
  <pageSetup paperSize="9" scale="75" fitToHeight="4" orientation="portrait" horizontalDpi="4294967293" verticalDpi="4294967293" r:id="rId1"/>
  <headerFooter>
    <oddHeader>&amp;R&amp;"-,Félkövér"&amp;A&amp;"-,Normál" 
a ___/_____. (___. ___.) Önkormányzati rendelethez</oddHeader>
    <oddFooter>&amp;R&amp;N. oldal / &amp;P. oldal</oddFooter>
  </headerFooter>
  <rowBreaks count="1" manualBreakCount="1">
    <brk id="7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24. melléklet</vt:lpstr>
      <vt:lpstr>'24. melléklet'!Nyomtatási_cím</vt:lpstr>
      <vt:lpstr>'24.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2025-05-05T07:55:03Z</cp:lastPrinted>
  <dcterms:created xsi:type="dcterms:W3CDTF">2021-03-01T13:35:56Z</dcterms:created>
  <dcterms:modified xsi:type="dcterms:W3CDTF">2025-05-07T07:28:28Z</dcterms:modified>
</cp:coreProperties>
</file>