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15105" yWindow="135" windowWidth="11235" windowHeight="11370" tabRatio="323"/>
  </bookViews>
  <sheets>
    <sheet name="7. melléklet" sheetId="1" r:id="rId1"/>
    <sheet name="Munka2" sheetId="2" r:id="rId2"/>
    <sheet name="Munka3" sheetId="3" r:id="rId3"/>
  </sheets>
  <definedNames>
    <definedName name="_xlnm._FilterDatabase" localSheetId="0" hidden="1">'7. melléklet'!$A$1:$A$495</definedName>
    <definedName name="_xlnm.Print_Titles" localSheetId="0">'7. melléklet'!$3:$9</definedName>
    <definedName name="_xlnm.Print_Area" localSheetId="0">'7. melléklet'!$B$1:$P$380</definedName>
  </definedNames>
  <calcPr calcId="162913"/>
</workbook>
</file>

<file path=xl/calcChain.xml><?xml version="1.0" encoding="utf-8"?>
<calcChain xmlns="http://schemas.openxmlformats.org/spreadsheetml/2006/main">
  <c r="J87" i="1" l="1"/>
  <c r="J159" i="1" l="1"/>
  <c r="I13" i="1" l="1"/>
  <c r="J157" i="1" l="1"/>
  <c r="I24" i="1" l="1"/>
  <c r="J132" i="1" l="1"/>
  <c r="I132" i="1"/>
  <c r="J284" i="1" l="1"/>
  <c r="J158" i="1" l="1"/>
  <c r="J244" i="1" l="1"/>
  <c r="E374" i="1" l="1"/>
  <c r="L173" i="1" l="1"/>
  <c r="P173" i="1"/>
  <c r="T173" i="1"/>
  <c r="X173" i="1"/>
  <c r="AB173" i="1"/>
  <c r="AF173" i="1"/>
  <c r="E132" i="1" l="1"/>
  <c r="F168" i="1" l="1"/>
  <c r="T375" i="1" l="1"/>
  <c r="L375" i="1"/>
  <c r="AF375" i="1"/>
  <c r="X375" i="1"/>
  <c r="P375" i="1"/>
  <c r="AB375" i="1"/>
  <c r="L101" i="1"/>
  <c r="P101" i="1"/>
  <c r="T101" i="1"/>
  <c r="X101" i="1"/>
  <c r="AB101" i="1"/>
  <c r="AF101" i="1"/>
  <c r="L92" i="1"/>
  <c r="P92" i="1"/>
  <c r="T92" i="1"/>
  <c r="X92" i="1"/>
  <c r="AB92" i="1"/>
  <c r="AF92" i="1"/>
  <c r="L18" i="1" l="1"/>
  <c r="AF18" i="1"/>
  <c r="X18" i="1"/>
  <c r="P18" i="1"/>
  <c r="T18" i="1"/>
  <c r="AB18" i="1"/>
  <c r="F284" i="1"/>
  <c r="F283" i="1"/>
  <c r="F282" i="1"/>
  <c r="F244" i="1"/>
  <c r="F454" i="1" l="1"/>
  <c r="L327" i="1" l="1"/>
  <c r="P327" i="1"/>
  <c r="T327" i="1"/>
  <c r="X327" i="1"/>
  <c r="AB327" i="1"/>
  <c r="AF327" i="1"/>
  <c r="L307" i="1" l="1"/>
  <c r="H317" i="1"/>
  <c r="T317" i="1"/>
  <c r="AB307" i="1"/>
  <c r="T307" i="1"/>
  <c r="L317" i="1"/>
  <c r="AB317" i="1"/>
  <c r="P307" i="1" l="1"/>
  <c r="X307" i="1" l="1"/>
  <c r="P317" i="1"/>
  <c r="AF307" i="1" l="1"/>
  <c r="AF317" i="1"/>
  <c r="X317" i="1"/>
  <c r="AB288" i="1" l="1"/>
  <c r="L288" i="1"/>
  <c r="X288" i="1"/>
  <c r="P288" i="1"/>
  <c r="AB287" i="1"/>
  <c r="L287" i="1"/>
  <c r="T288" i="1"/>
  <c r="AF288" i="1"/>
  <c r="T287" i="1"/>
  <c r="AF299" i="1" l="1"/>
  <c r="P299" i="1"/>
  <c r="AB299" i="1"/>
  <c r="T299" i="1"/>
  <c r="X299" i="1"/>
  <c r="L299" i="1"/>
  <c r="Y455" i="1" l="1"/>
  <c r="Z455" i="1"/>
  <c r="AA455" i="1"/>
  <c r="Y456" i="1"/>
  <c r="Z456" i="1"/>
  <c r="AA456" i="1"/>
  <c r="Y457" i="1"/>
  <c r="Z457" i="1"/>
  <c r="AA457" i="1"/>
  <c r="Y458" i="1"/>
  <c r="Z458" i="1"/>
  <c r="AA458" i="1"/>
  <c r="Y463" i="1"/>
  <c r="Z463" i="1"/>
  <c r="AA463" i="1"/>
  <c r="AA481" i="1"/>
  <c r="Z481" i="1"/>
  <c r="Y481" i="1"/>
  <c r="AA472" i="1"/>
  <c r="Z472" i="1"/>
  <c r="Y472" i="1"/>
  <c r="AA471" i="1"/>
  <c r="Z471" i="1"/>
  <c r="Y471" i="1"/>
  <c r="AA470" i="1"/>
  <c r="Z470" i="1"/>
  <c r="Y470" i="1"/>
  <c r="AA469" i="1"/>
  <c r="Z469" i="1"/>
  <c r="Y469" i="1"/>
  <c r="AC382" i="1"/>
  <c r="Y382" i="1"/>
  <c r="AB378" i="1"/>
  <c r="AB376" i="1"/>
  <c r="AB374" i="1"/>
  <c r="AB373" i="1"/>
  <c r="AB372" i="1"/>
  <c r="AA371" i="1"/>
  <c r="Z371" i="1"/>
  <c r="Y371" i="1"/>
  <c r="Y370" i="1" s="1"/>
  <c r="AF364" i="1"/>
  <c r="AB364" i="1"/>
  <c r="AF354" i="1"/>
  <c r="AB354" i="1"/>
  <c r="AF348" i="1"/>
  <c r="AB348" i="1"/>
  <c r="AA347" i="1"/>
  <c r="Z347" i="1"/>
  <c r="Y347" i="1"/>
  <c r="AF346" i="1"/>
  <c r="AB346" i="1"/>
  <c r="AA345" i="1"/>
  <c r="AF344" i="1"/>
  <c r="AB344" i="1"/>
  <c r="AA343" i="1"/>
  <c r="Z343" i="1"/>
  <c r="Y343" i="1"/>
  <c r="AF342" i="1"/>
  <c r="AB342" i="1"/>
  <c r="AA341" i="1"/>
  <c r="Z341" i="1"/>
  <c r="Y341" i="1"/>
  <c r="AD334" i="1"/>
  <c r="AC334" i="1"/>
  <c r="AA334" i="1"/>
  <c r="Z334" i="1"/>
  <c r="Y334" i="1"/>
  <c r="AF335" i="1"/>
  <c r="AB335" i="1"/>
  <c r="Z331" i="1"/>
  <c r="Y331" i="1"/>
  <c r="AF330" i="1"/>
  <c r="AB330" i="1"/>
  <c r="AB329" i="1"/>
  <c r="AF326" i="1"/>
  <c r="AB326" i="1"/>
  <c r="AB325" i="1"/>
  <c r="AB324" i="1"/>
  <c r="AB323" i="1"/>
  <c r="AB322" i="1"/>
  <c r="AF320" i="1"/>
  <c r="AB320" i="1"/>
  <c r="AB319" i="1"/>
  <c r="AF316" i="1"/>
  <c r="AB316" i="1"/>
  <c r="AB315" i="1"/>
  <c r="AB314" i="1"/>
  <c r="AB313" i="1"/>
  <c r="AB312" i="1"/>
  <c r="AF310" i="1"/>
  <c r="AB310" i="1"/>
  <c r="AB309" i="1"/>
  <c r="AF306" i="1"/>
  <c r="AB306" i="1"/>
  <c r="AB305" i="1"/>
  <c r="AB304" i="1"/>
  <c r="AB303" i="1"/>
  <c r="AB302" i="1"/>
  <c r="AF290" i="1"/>
  <c r="AB290" i="1"/>
  <c r="AE289" i="1"/>
  <c r="AD289" i="1"/>
  <c r="AC289" i="1"/>
  <c r="AA289" i="1"/>
  <c r="Z289" i="1"/>
  <c r="Y289" i="1"/>
  <c r="AF286" i="1"/>
  <c r="AB286" i="1"/>
  <c r="AB285" i="1"/>
  <c r="AB284" i="1"/>
  <c r="AB283" i="1"/>
  <c r="AB282" i="1"/>
  <c r="AF300" i="1"/>
  <c r="AB300" i="1"/>
  <c r="AF296" i="1"/>
  <c r="AB296" i="1"/>
  <c r="AB295" i="1"/>
  <c r="AB294" i="1"/>
  <c r="AB293" i="1"/>
  <c r="AB292" i="1"/>
  <c r="AF280" i="1"/>
  <c r="AB280" i="1"/>
  <c r="AB275" i="1"/>
  <c r="AB274" i="1"/>
  <c r="AB273" i="1"/>
  <c r="AB272" i="1"/>
  <c r="AB270" i="1"/>
  <c r="AB269" i="1"/>
  <c r="AB265" i="1"/>
  <c r="AB264" i="1"/>
  <c r="AB263" i="1"/>
  <c r="AB262" i="1"/>
  <c r="AF260" i="1"/>
  <c r="AB260" i="1"/>
  <c r="AB255" i="1"/>
  <c r="AB254" i="1"/>
  <c r="AB253" i="1"/>
  <c r="AB252" i="1"/>
  <c r="AB250" i="1"/>
  <c r="AB245" i="1"/>
  <c r="AB244" i="1"/>
  <c r="AB243" i="1"/>
  <c r="AB242" i="1"/>
  <c r="AF240" i="1"/>
  <c r="AB240" i="1"/>
  <c r="AF239" i="1"/>
  <c r="AB239" i="1"/>
  <c r="AF236" i="1"/>
  <c r="AB236" i="1"/>
  <c r="AB235" i="1"/>
  <c r="AB234" i="1"/>
  <c r="AB233" i="1"/>
  <c r="AB232" i="1"/>
  <c r="AF230" i="1"/>
  <c r="AB230" i="1"/>
  <c r="AB229" i="1"/>
  <c r="AB225" i="1"/>
  <c r="AB224" i="1"/>
  <c r="AB223" i="1"/>
  <c r="AB222" i="1"/>
  <c r="AB219" i="1"/>
  <c r="AB215" i="1"/>
  <c r="AB214" i="1"/>
  <c r="AB213" i="1"/>
  <c r="AA212" i="1"/>
  <c r="AA202" i="1" s="1"/>
  <c r="Z212" i="1"/>
  <c r="Y212" i="1"/>
  <c r="Y202" i="1" s="1"/>
  <c r="AB211" i="1"/>
  <c r="AB210" i="1"/>
  <c r="AB209" i="1"/>
  <c r="AB208" i="1"/>
  <c r="AB207" i="1"/>
  <c r="AB206" i="1"/>
  <c r="AB205" i="1"/>
  <c r="AB204" i="1"/>
  <c r="Z203" i="1"/>
  <c r="AB200" i="1"/>
  <c r="AA487" i="1"/>
  <c r="Z487" i="1"/>
  <c r="AB196" i="1"/>
  <c r="AB195" i="1"/>
  <c r="AB194" i="1"/>
  <c r="AB193" i="1"/>
  <c r="AB191" i="1"/>
  <c r="Y486" i="1"/>
  <c r="AB187" i="1"/>
  <c r="AB186" i="1"/>
  <c r="AB185" i="1"/>
  <c r="AB184" i="1"/>
  <c r="Z485" i="1"/>
  <c r="Y485" i="1"/>
  <c r="AB178" i="1"/>
  <c r="AB177" i="1"/>
  <c r="AB176" i="1"/>
  <c r="AB175" i="1"/>
  <c r="AA484" i="1"/>
  <c r="Z484" i="1"/>
  <c r="AB169" i="1"/>
  <c r="AB168" i="1"/>
  <c r="AB167" i="1"/>
  <c r="AB166" i="1"/>
  <c r="AB164" i="1"/>
  <c r="AA483" i="1"/>
  <c r="AB160" i="1"/>
  <c r="AB159" i="1"/>
  <c r="AB158" i="1"/>
  <c r="AB157" i="1"/>
  <c r="AB155" i="1"/>
  <c r="Z482" i="1"/>
  <c r="Y482" i="1"/>
  <c r="AB151" i="1"/>
  <c r="AB150" i="1"/>
  <c r="AB149" i="1"/>
  <c r="AB148" i="1"/>
  <c r="AB146" i="1"/>
  <c r="AF143" i="1"/>
  <c r="AB143" i="1"/>
  <c r="AB142" i="1"/>
  <c r="AB141" i="1"/>
  <c r="AB140" i="1"/>
  <c r="AB139" i="1"/>
  <c r="AB137" i="1"/>
  <c r="AA480" i="1"/>
  <c r="Y480" i="1"/>
  <c r="AB133" i="1"/>
  <c r="AB132" i="1"/>
  <c r="AB131" i="1"/>
  <c r="AB130" i="1"/>
  <c r="AB128" i="1"/>
  <c r="AB124" i="1"/>
  <c r="AB123" i="1"/>
  <c r="AB122" i="1"/>
  <c r="AB121" i="1"/>
  <c r="AB119" i="1"/>
  <c r="AA478" i="1"/>
  <c r="Z478" i="1"/>
  <c r="Y478" i="1"/>
  <c r="AB115" i="1"/>
  <c r="AB114" i="1"/>
  <c r="AB113" i="1"/>
  <c r="AB112" i="1"/>
  <c r="AE110" i="1"/>
  <c r="AD110" i="1"/>
  <c r="AC110" i="1"/>
  <c r="AA110" i="1"/>
  <c r="Z110" i="1"/>
  <c r="Y110" i="1"/>
  <c r="AA477" i="1"/>
  <c r="Z477" i="1"/>
  <c r="Y477" i="1"/>
  <c r="AB106" i="1"/>
  <c r="AB105" i="1"/>
  <c r="AB104" i="1"/>
  <c r="AB103" i="1"/>
  <c r="AA476" i="1"/>
  <c r="Z476" i="1"/>
  <c r="Y476" i="1"/>
  <c r="AB97" i="1"/>
  <c r="AB96" i="1"/>
  <c r="AB95" i="1"/>
  <c r="AB94" i="1"/>
  <c r="AA475" i="1"/>
  <c r="Y475" i="1"/>
  <c r="AB88" i="1"/>
  <c r="AB86" i="1"/>
  <c r="AB85" i="1"/>
  <c r="AB83" i="1"/>
  <c r="AB79" i="1"/>
  <c r="AB78" i="1"/>
  <c r="AB77" i="1"/>
  <c r="AB76" i="1"/>
  <c r="AB74" i="1"/>
  <c r="AA473" i="1"/>
  <c r="Z473" i="1"/>
  <c r="AB70" i="1"/>
  <c r="AB69" i="1"/>
  <c r="AB68" i="1"/>
  <c r="AB67" i="1"/>
  <c r="AB65" i="1"/>
  <c r="AF62" i="1"/>
  <c r="AB62" i="1"/>
  <c r="AB61" i="1"/>
  <c r="AB60" i="1"/>
  <c r="AB59" i="1"/>
  <c r="AB58" i="1"/>
  <c r="AB56" i="1"/>
  <c r="AF53" i="1"/>
  <c r="AB53" i="1"/>
  <c r="AB52" i="1"/>
  <c r="AB51" i="1"/>
  <c r="AB50" i="1"/>
  <c r="AB49" i="1"/>
  <c r="AB47" i="1"/>
  <c r="AF44" i="1"/>
  <c r="AB44" i="1"/>
  <c r="AB43" i="1"/>
  <c r="AB42" i="1"/>
  <c r="AB41" i="1"/>
  <c r="AB40" i="1"/>
  <c r="AB38" i="1"/>
  <c r="AF35" i="1"/>
  <c r="AB35" i="1"/>
  <c r="AB34" i="1"/>
  <c r="AB33" i="1"/>
  <c r="AB32" i="1"/>
  <c r="AB31" i="1"/>
  <c r="AB29" i="1"/>
  <c r="Z468" i="1"/>
  <c r="Y468" i="1"/>
  <c r="AB25" i="1"/>
  <c r="AB24" i="1"/>
  <c r="AB23" i="1"/>
  <c r="AB22" i="1"/>
  <c r="AF20" i="1"/>
  <c r="AB20" i="1"/>
  <c r="AF19" i="1"/>
  <c r="AB19" i="1"/>
  <c r="AB14" i="1"/>
  <c r="AB13" i="1"/>
  <c r="AB12" i="1"/>
  <c r="AB11" i="1"/>
  <c r="AF110" i="1" l="1"/>
  <c r="AB110" i="1"/>
  <c r="AA419" i="1"/>
  <c r="AD419" i="1"/>
  <c r="Z412" i="1"/>
  <c r="Z429" i="1" s="1"/>
  <c r="Y419" i="1"/>
  <c r="Z419" i="1"/>
  <c r="AA331" i="1"/>
  <c r="Z216" i="1"/>
  <c r="Z365" i="1" s="1"/>
  <c r="AA138" i="1"/>
  <c r="Y261" i="1"/>
  <c r="AA311" i="1"/>
  <c r="Z271" i="1"/>
  <c r="Z301" i="1"/>
  <c r="AA30" i="1"/>
  <c r="Y412" i="1"/>
  <c r="Y429" i="1" s="1"/>
  <c r="AA271" i="1"/>
  <c r="AB336" i="1"/>
  <c r="Y271" i="1"/>
  <c r="AA57" i="1"/>
  <c r="Z231" i="1"/>
  <c r="Y138" i="1"/>
  <c r="Y301" i="1"/>
  <c r="AB55" i="1"/>
  <c r="AF161" i="1"/>
  <c r="AB170" i="1"/>
  <c r="AB484" i="1" s="1"/>
  <c r="AB27" i="1"/>
  <c r="AB126" i="1"/>
  <c r="AB389" i="1"/>
  <c r="AB333" i="1"/>
  <c r="AF116" i="1"/>
  <c r="AF226" i="1"/>
  <c r="AF71" i="1"/>
  <c r="AA48" i="1"/>
  <c r="AB308" i="1"/>
  <c r="Y291" i="1"/>
  <c r="AB37" i="1"/>
  <c r="AF387" i="1"/>
  <c r="AB90" i="1"/>
  <c r="AB99" i="1"/>
  <c r="AB136" i="1"/>
  <c r="AB212" i="1"/>
  <c r="AF289" i="1"/>
  <c r="AB190" i="1"/>
  <c r="AA192" i="1"/>
  <c r="AC459" i="1"/>
  <c r="AB298" i="1"/>
  <c r="Z39" i="1"/>
  <c r="AB45" i="1"/>
  <c r="AF134" i="1"/>
  <c r="AB181" i="1"/>
  <c r="AA165" i="1"/>
  <c r="AB463" i="1"/>
  <c r="AB100" i="1"/>
  <c r="AB163" i="1"/>
  <c r="AB228" i="1"/>
  <c r="AB154" i="1"/>
  <c r="AB318" i="1"/>
  <c r="AB117" i="1"/>
  <c r="AB54" i="1"/>
  <c r="Y84" i="1"/>
  <c r="Z57" i="1"/>
  <c r="AB36" i="1"/>
  <c r="AB72" i="1"/>
  <c r="AB247" i="1"/>
  <c r="AB279" i="1"/>
  <c r="Z367" i="1"/>
  <c r="Y147" i="1"/>
  <c r="AB161" i="1"/>
  <c r="AB483" i="1" s="1"/>
  <c r="AB179" i="1"/>
  <c r="AB485" i="1" s="1"/>
  <c r="AB134" i="1"/>
  <c r="AB480" i="1" s="1"/>
  <c r="AA129" i="1"/>
  <c r="AB152" i="1"/>
  <c r="AB482" i="1" s="1"/>
  <c r="AF179" i="1"/>
  <c r="Y459" i="1"/>
  <c r="Y489" i="1" s="1"/>
  <c r="Z10" i="1"/>
  <c r="Z93" i="1"/>
  <c r="AA251" i="1"/>
  <c r="AA241" i="1"/>
  <c r="AB457" i="1"/>
  <c r="AA10" i="1"/>
  <c r="Z462" i="1"/>
  <c r="AA468" i="1"/>
  <c r="AA21" i="1"/>
  <c r="AB28" i="1"/>
  <c r="AA39" i="1"/>
  <c r="AB63" i="1"/>
  <c r="AB73" i="1"/>
  <c r="AF89" i="1"/>
  <c r="AE459" i="1"/>
  <c r="AB15" i="1"/>
  <c r="AB467" i="1" s="1"/>
  <c r="Z102" i="1"/>
  <c r="Y473" i="1"/>
  <c r="Y66" i="1"/>
  <c r="AB108" i="1"/>
  <c r="AB127" i="1"/>
  <c r="Z202" i="1"/>
  <c r="AB202" i="1" s="1"/>
  <c r="AB488" i="1" s="1"/>
  <c r="AB203" i="1"/>
  <c r="Y216" i="1"/>
  <c r="Y365" i="1" s="1"/>
  <c r="AF218" i="1"/>
  <c r="AF246" i="1"/>
  <c r="Z486" i="1"/>
  <c r="AB188" i="1"/>
  <c r="AB486" i="1" s="1"/>
  <c r="Y10" i="1"/>
  <c r="AB135" i="1"/>
  <c r="Z129" i="1"/>
  <c r="Y21" i="1"/>
  <c r="Y30" i="1"/>
  <c r="Y39" i="1"/>
  <c r="Y48" i="1"/>
  <c r="Y57" i="1"/>
  <c r="AA84" i="1"/>
  <c r="AB198" i="1"/>
  <c r="AD459" i="1"/>
  <c r="AB248" i="1"/>
  <c r="AE331" i="1"/>
  <c r="AF332" i="1"/>
  <c r="AF26" i="1"/>
  <c r="AB82" i="1"/>
  <c r="AB89" i="1"/>
  <c r="AB109" i="1"/>
  <c r="Z138" i="1"/>
  <c r="AF152" i="1"/>
  <c r="Z165" i="1"/>
  <c r="Z459" i="1"/>
  <c r="Z489" i="1" s="1"/>
  <c r="Y441" i="1"/>
  <c r="Y460" i="1"/>
  <c r="Y231" i="1"/>
  <c r="AB297" i="1"/>
  <c r="AA291" i="1"/>
  <c r="AA462" i="1"/>
  <c r="AA321" i="1"/>
  <c r="AB347" i="1"/>
  <c r="AB470" i="1"/>
  <c r="AB472" i="1"/>
  <c r="Z84" i="1"/>
  <c r="AF98" i="1"/>
  <c r="AB217" i="1"/>
  <c r="Z445" i="1"/>
  <c r="Z447" i="1" s="1"/>
  <c r="Z461" i="1"/>
  <c r="AB257" i="1"/>
  <c r="AC419" i="1"/>
  <c r="AC367" i="1"/>
  <c r="AB341" i="1"/>
  <c r="Z30" i="1"/>
  <c r="Z48" i="1"/>
  <c r="AF107" i="1"/>
  <c r="Z111" i="1"/>
  <c r="AB153" i="1"/>
  <c r="AB172" i="1"/>
  <c r="AB182" i="1"/>
  <c r="AF217" i="1"/>
  <c r="AA441" i="1"/>
  <c r="AA460" i="1"/>
  <c r="AB227" i="1"/>
  <c r="Z261" i="1"/>
  <c r="AB278" i="1"/>
  <c r="AA461" i="1"/>
  <c r="AB455" i="1"/>
  <c r="AB180" i="1"/>
  <c r="AF188" i="1"/>
  <c r="AF197" i="1"/>
  <c r="AB218" i="1"/>
  <c r="AA459" i="1"/>
  <c r="AA489" i="1" s="1"/>
  <c r="Z441" i="1"/>
  <c r="Z460" i="1"/>
  <c r="Y461" i="1"/>
  <c r="Z251" i="1"/>
  <c r="Y251" i="1"/>
  <c r="AF259" i="1"/>
  <c r="Y462" i="1"/>
  <c r="Y445" i="1"/>
  <c r="Y447" i="1" s="1"/>
  <c r="Z183" i="1"/>
  <c r="Z192" i="1"/>
  <c r="AA445" i="1"/>
  <c r="AA447" i="1" s="1"/>
  <c r="AB258" i="1"/>
  <c r="AF276" i="1"/>
  <c r="AB266" i="1"/>
  <c r="Z281" i="1"/>
  <c r="AB456" i="1"/>
  <c r="AF390" i="1"/>
  <c r="Z370" i="1"/>
  <c r="AF389" i="1"/>
  <c r="AB458" i="1"/>
  <c r="AB390" i="1"/>
  <c r="AB387" i="1"/>
  <c r="AB384" i="1"/>
  <c r="Z66" i="1"/>
  <c r="AB71" i="1"/>
  <c r="Z475" i="1"/>
  <c r="AB91" i="1"/>
  <c r="AB118" i="1"/>
  <c r="AB481" i="1"/>
  <c r="AB144" i="1"/>
  <c r="Z147" i="1"/>
  <c r="Y156" i="1"/>
  <c r="AB162" i="1"/>
  <c r="Y174" i="1"/>
  <c r="AF182" i="1"/>
  <c r="AB189" i="1"/>
  <c r="AB199" i="1"/>
  <c r="Z221" i="1"/>
  <c r="AB267" i="1"/>
  <c r="Y311" i="1"/>
  <c r="AA370" i="1"/>
  <c r="AB371" i="1"/>
  <c r="Z483" i="1"/>
  <c r="Z345" i="1"/>
  <c r="AB16" i="1"/>
  <c r="AB469" i="1"/>
  <c r="AB46" i="1"/>
  <c r="AB471" i="1"/>
  <c r="AB64" i="1"/>
  <c r="AA66" i="1"/>
  <c r="AB87" i="1"/>
  <c r="Y93" i="1"/>
  <c r="Y102" i="1"/>
  <c r="Y111" i="1"/>
  <c r="AB145" i="1"/>
  <c r="Z156" i="1"/>
  <c r="AB171" i="1"/>
  <c r="Z174" i="1"/>
  <c r="Y183" i="1"/>
  <c r="Z366" i="1"/>
  <c r="AB249" i="1"/>
  <c r="AB276" i="1"/>
  <c r="Y281" i="1"/>
  <c r="Z311" i="1"/>
  <c r="AF350" i="1"/>
  <c r="Y360" i="1"/>
  <c r="Y467" i="1"/>
  <c r="AB98" i="1"/>
  <c r="AB476" i="1" s="1"/>
  <c r="AB107" i="1"/>
  <c r="AB477" i="1" s="1"/>
  <c r="AB116" i="1"/>
  <c r="AB478" i="1" s="1"/>
  <c r="AA156" i="1"/>
  <c r="Z488" i="1"/>
  <c r="Z351" i="1"/>
  <c r="AA366" i="1"/>
  <c r="AA261" i="1"/>
  <c r="AB350" i="1"/>
  <c r="Z467" i="1"/>
  <c r="AF15" i="1"/>
  <c r="AB17" i="1"/>
  <c r="Z21" i="1"/>
  <c r="AB26" i="1"/>
  <c r="AB468" i="1" s="1"/>
  <c r="AA93" i="1"/>
  <c r="AA102" i="1"/>
  <c r="AA111" i="1"/>
  <c r="Y129" i="1"/>
  <c r="Z480" i="1"/>
  <c r="Y484" i="1"/>
  <c r="Y165" i="1"/>
  <c r="AF170" i="1"/>
  <c r="AA485" i="1"/>
  <c r="AA174" i="1"/>
  <c r="Y487" i="1"/>
  <c r="AB197" i="1"/>
  <c r="AB487" i="1" s="1"/>
  <c r="Y192" i="1"/>
  <c r="AA216" i="1"/>
  <c r="AA221" i="1"/>
  <c r="AF249" i="1"/>
  <c r="AB256" i="1"/>
  <c r="AA281" i="1"/>
  <c r="Y221" i="1"/>
  <c r="Z241" i="1"/>
  <c r="AA467" i="1"/>
  <c r="AA482" i="1"/>
  <c r="AA147" i="1"/>
  <c r="Y483" i="1"/>
  <c r="Y345" i="1"/>
  <c r="AA486" i="1"/>
  <c r="AA183" i="1"/>
  <c r="AB237" i="1"/>
  <c r="AA231" i="1"/>
  <c r="AB238" i="1"/>
  <c r="Y241" i="1"/>
  <c r="AB289" i="1"/>
  <c r="AA301" i="1"/>
  <c r="Y488" i="1"/>
  <c r="Y351" i="1"/>
  <c r="AB246" i="1"/>
  <c r="AB268" i="1"/>
  <c r="Z360" i="1"/>
  <c r="Y321" i="1"/>
  <c r="AA367" i="1"/>
  <c r="Y367" i="1"/>
  <c r="AE334" i="1"/>
  <c r="AF336" i="1"/>
  <c r="AB226" i="1"/>
  <c r="AF256" i="1"/>
  <c r="AF266" i="1"/>
  <c r="AB277" i="1"/>
  <c r="AF279" i="1"/>
  <c r="Z321" i="1"/>
  <c r="AD331" i="1"/>
  <c r="AB334" i="1"/>
  <c r="AB419" i="1" s="1"/>
  <c r="AA488" i="1"/>
  <c r="AA351" i="1"/>
  <c r="Y366" i="1"/>
  <c r="Z291" i="1"/>
  <c r="AB259" i="1"/>
  <c r="AA360" i="1"/>
  <c r="AB328" i="1"/>
  <c r="AB332" i="1"/>
  <c r="AD367" i="1"/>
  <c r="AB343" i="1"/>
  <c r="AA352" i="1" l="1"/>
  <c r="AA436" i="1"/>
  <c r="AE352" i="1"/>
  <c r="AB331" i="1"/>
  <c r="AB412" i="1" s="1"/>
  <c r="Y436" i="1"/>
  <c r="AA412" i="1"/>
  <c r="Z201" i="1"/>
  <c r="Z411" i="1" s="1"/>
  <c r="Z428" i="1" s="1"/>
  <c r="Z400" i="1"/>
  <c r="AB138" i="1"/>
  <c r="AB271" i="1"/>
  <c r="AB48" i="1"/>
  <c r="AB475" i="1"/>
  <c r="AB30" i="1"/>
  <c r="AB57" i="1"/>
  <c r="AB39" i="1"/>
  <c r="Y201" i="1"/>
  <c r="Y411" i="1" s="1"/>
  <c r="Y428" i="1" s="1"/>
  <c r="Y394" i="1"/>
  <c r="Z394" i="1"/>
  <c r="Z436" i="1"/>
  <c r="AB10" i="1"/>
  <c r="AB251" i="1"/>
  <c r="AB459" i="1"/>
  <c r="AB84" i="1"/>
  <c r="AB461" i="1"/>
  <c r="AA464" i="1"/>
  <c r="AB445" i="1"/>
  <c r="AB129" i="1"/>
  <c r="Y464" i="1"/>
  <c r="Z363" i="1"/>
  <c r="Y400" i="1"/>
  <c r="Z464" i="1"/>
  <c r="AE419" i="1"/>
  <c r="AB462" i="1"/>
  <c r="AE412" i="1"/>
  <c r="AC436" i="1"/>
  <c r="AF459" i="1"/>
  <c r="AB460" i="1"/>
  <c r="AB441" i="1"/>
  <c r="AD436" i="1"/>
  <c r="AB366" i="1"/>
  <c r="AB321" i="1"/>
  <c r="AD394" i="1"/>
  <c r="AD412" i="1"/>
  <c r="AD429" i="1" s="1"/>
  <c r="AB345" i="1"/>
  <c r="AB216" i="1"/>
  <c r="AA365" i="1"/>
  <c r="AB102" i="1"/>
  <c r="Y220" i="1"/>
  <c r="Y449" i="1" s="1"/>
  <c r="AB301" i="1"/>
  <c r="AB183" i="1"/>
  <c r="AB360" i="1"/>
  <c r="AB367" i="1"/>
  <c r="AB436" i="1" s="1"/>
  <c r="AB311" i="1"/>
  <c r="AB473" i="1"/>
  <c r="AB165" i="1"/>
  <c r="AB291" i="1"/>
  <c r="AE367" i="1"/>
  <c r="AF367" i="1" s="1"/>
  <c r="AF334" i="1"/>
  <c r="AF419" i="1" s="1"/>
  <c r="AB231" i="1"/>
  <c r="AB93" i="1"/>
  <c r="AB156" i="1"/>
  <c r="AB66" i="1"/>
  <c r="Y363" i="1"/>
  <c r="AB489" i="1"/>
  <c r="AB174" i="1"/>
  <c r="AB351" i="1"/>
  <c r="AA201" i="1"/>
  <c r="AA411" i="1" s="1"/>
  <c r="AB147" i="1"/>
  <c r="AB241" i="1"/>
  <c r="AB281" i="1"/>
  <c r="AA220" i="1"/>
  <c r="AA449" i="1" s="1"/>
  <c r="AB221" i="1"/>
  <c r="AB261" i="1"/>
  <c r="AB370" i="1"/>
  <c r="Z220" i="1"/>
  <c r="Z449" i="1" s="1"/>
  <c r="AB192" i="1"/>
  <c r="AB111" i="1"/>
  <c r="AB21" i="1"/>
  <c r="AB352" i="1" l="1"/>
  <c r="AA429" i="1"/>
  <c r="AA394" i="1"/>
  <c r="AF436" i="1"/>
  <c r="AE429" i="1"/>
  <c r="AE394" i="1"/>
  <c r="AA465" i="1"/>
  <c r="Y465" i="1"/>
  <c r="AB464" i="1"/>
  <c r="Z465" i="1"/>
  <c r="AA400" i="1"/>
  <c r="AA428" i="1"/>
  <c r="AE436" i="1"/>
  <c r="AB201" i="1"/>
  <c r="AB411" i="1" s="1"/>
  <c r="AB220" i="1"/>
  <c r="AB449" i="1" s="1"/>
  <c r="AA363" i="1"/>
  <c r="AB365" i="1"/>
  <c r="AB400" i="1" s="1"/>
  <c r="AB429" i="1" l="1"/>
  <c r="AB394" i="1"/>
  <c r="AB428" i="1"/>
  <c r="AB465" i="1"/>
  <c r="AB363" i="1"/>
  <c r="E360" i="1" l="1"/>
  <c r="Z405" i="1"/>
  <c r="Z422" i="1" s="1"/>
  <c r="Y409" i="1"/>
  <c r="Y426" i="1" s="1"/>
  <c r="AA405" i="1"/>
  <c r="AA422" i="1" s="1"/>
  <c r="Y406" i="1"/>
  <c r="Y423" i="1" s="1"/>
  <c r="Z409" i="1"/>
  <c r="Z426" i="1" s="1"/>
  <c r="Z406" i="1"/>
  <c r="Z423" i="1" s="1"/>
  <c r="AA409" i="1"/>
  <c r="AA426" i="1" s="1"/>
  <c r="AA406" i="1"/>
  <c r="AA423" i="1" s="1"/>
  <c r="Y407" i="1"/>
  <c r="Y424" i="1" s="1"/>
  <c r="Y405" i="1"/>
  <c r="Y422" i="1" s="1"/>
  <c r="AA407" i="1"/>
  <c r="AA424" i="1" s="1"/>
  <c r="Z407" i="1"/>
  <c r="Z424" i="1" s="1"/>
  <c r="AB406" i="1"/>
  <c r="AB423" i="1" s="1"/>
  <c r="Y418" i="1"/>
  <c r="Z416" i="1"/>
  <c r="Z433" i="1" s="1"/>
  <c r="AB405" i="1"/>
  <c r="AB422" i="1" s="1"/>
  <c r="AB409" i="1"/>
  <c r="AB426" i="1" s="1"/>
  <c r="AA416" i="1"/>
  <c r="AA433" i="1" s="1"/>
  <c r="Y416" i="1"/>
  <c r="Y433" i="1" s="1"/>
  <c r="Z418" i="1"/>
  <c r="AA418" i="1"/>
  <c r="AB418" i="1"/>
  <c r="AB407" i="1"/>
  <c r="AB424" i="1" s="1"/>
  <c r="AB416" i="1"/>
  <c r="AB433" i="1" s="1"/>
  <c r="AA435" i="1" l="1"/>
  <c r="AB435" i="1"/>
  <c r="Y435" i="1"/>
  <c r="Z435" i="1"/>
  <c r="X326" i="1" l="1"/>
  <c r="T326" i="1"/>
  <c r="P326" i="1"/>
  <c r="L326" i="1"/>
  <c r="H326" i="1"/>
  <c r="X316" i="1"/>
  <c r="T316" i="1"/>
  <c r="P316" i="1"/>
  <c r="L316" i="1"/>
  <c r="H316" i="1"/>
  <c r="L306" i="1"/>
  <c r="P306" i="1"/>
  <c r="T306" i="1"/>
  <c r="X306" i="1"/>
  <c r="H306" i="1"/>
  <c r="L276" i="1"/>
  <c r="P266" i="1" l="1"/>
  <c r="T276" i="1"/>
  <c r="L226" i="1"/>
  <c r="X276" i="1"/>
  <c r="X266" i="1"/>
  <c r="P276" i="1"/>
  <c r="L256" i="1"/>
  <c r="T246" i="1"/>
  <c r="L246" i="1"/>
  <c r="T266" i="1"/>
  <c r="L266" i="1"/>
  <c r="T256" i="1"/>
  <c r="T226" i="1"/>
  <c r="T336" i="1" l="1"/>
  <c r="T335" i="1"/>
  <c r="S334" i="1"/>
  <c r="R334" i="1"/>
  <c r="S331" i="1"/>
  <c r="T332" i="1"/>
  <c r="T330" i="1"/>
  <c r="T329" i="1"/>
  <c r="T328" i="1"/>
  <c r="Q321" i="1"/>
  <c r="T325" i="1"/>
  <c r="T324" i="1"/>
  <c r="T323" i="1"/>
  <c r="T322" i="1"/>
  <c r="S321" i="1"/>
  <c r="T320" i="1"/>
  <c r="T319" i="1"/>
  <c r="T318" i="1"/>
  <c r="T315" i="1"/>
  <c r="T314" i="1"/>
  <c r="T313" i="1"/>
  <c r="T312" i="1"/>
  <c r="R311" i="1"/>
  <c r="Q311" i="1"/>
  <c r="T310" i="1"/>
  <c r="T309" i="1"/>
  <c r="T308" i="1"/>
  <c r="T305" i="1"/>
  <c r="T304" i="1"/>
  <c r="T303" i="1"/>
  <c r="T302" i="1"/>
  <c r="T290" i="1"/>
  <c r="S289" i="1"/>
  <c r="R289" i="1"/>
  <c r="R281" i="1" s="1"/>
  <c r="Q289" i="1"/>
  <c r="T286" i="1"/>
  <c r="T285" i="1"/>
  <c r="T284" i="1"/>
  <c r="T283" i="1"/>
  <c r="T282" i="1"/>
  <c r="S281" i="1"/>
  <c r="T300" i="1"/>
  <c r="S291" i="1"/>
  <c r="R291" i="1"/>
  <c r="Q291" i="1"/>
  <c r="T298" i="1"/>
  <c r="T297" i="1"/>
  <c r="T296" i="1"/>
  <c r="T295" i="1"/>
  <c r="T294" i="1"/>
  <c r="T293" i="1"/>
  <c r="T292" i="1"/>
  <c r="T280" i="1"/>
  <c r="S271" i="1"/>
  <c r="R271" i="1"/>
  <c r="T278" i="1"/>
  <c r="T277" i="1"/>
  <c r="T275" i="1"/>
  <c r="T274" i="1"/>
  <c r="T273" i="1"/>
  <c r="T272" i="1"/>
  <c r="Q271" i="1"/>
  <c r="T270" i="1"/>
  <c r="T269" i="1"/>
  <c r="T268" i="1"/>
  <c r="T267" i="1"/>
  <c r="S261" i="1"/>
  <c r="R261" i="1"/>
  <c r="T265" i="1"/>
  <c r="T264" i="1"/>
  <c r="T263" i="1"/>
  <c r="T262" i="1"/>
  <c r="Q261" i="1"/>
  <c r="T260" i="1"/>
  <c r="R251" i="1"/>
  <c r="Q251" i="1"/>
  <c r="T258" i="1"/>
  <c r="T257" i="1"/>
  <c r="T255" i="1"/>
  <c r="T254" i="1"/>
  <c r="T253" i="1"/>
  <c r="T252" i="1"/>
  <c r="T250" i="1"/>
  <c r="S241" i="1"/>
  <c r="R241" i="1"/>
  <c r="T248" i="1"/>
  <c r="T247" i="1"/>
  <c r="T245" i="1"/>
  <c r="T244" i="1"/>
  <c r="T243" i="1"/>
  <c r="T242" i="1"/>
  <c r="T240" i="1"/>
  <c r="T239" i="1"/>
  <c r="T238" i="1"/>
  <c r="T237" i="1"/>
  <c r="T236" i="1"/>
  <c r="T235" i="1"/>
  <c r="T234" i="1"/>
  <c r="T233" i="1"/>
  <c r="T232" i="1"/>
  <c r="S231" i="1"/>
  <c r="R231" i="1"/>
  <c r="T230" i="1"/>
  <c r="T229" i="1"/>
  <c r="T228" i="1"/>
  <c r="T227" i="1"/>
  <c r="S221" i="1"/>
  <c r="T225" i="1"/>
  <c r="T224" i="1"/>
  <c r="T223" i="1"/>
  <c r="T222" i="1"/>
  <c r="R221" i="1"/>
  <c r="Q221" i="1"/>
  <c r="T219" i="1"/>
  <c r="T215" i="1"/>
  <c r="T214" i="1"/>
  <c r="T213" i="1"/>
  <c r="S212" i="1"/>
  <c r="R212" i="1"/>
  <c r="Q212" i="1"/>
  <c r="Q202" i="1" s="1"/>
  <c r="T211" i="1"/>
  <c r="T210" i="1"/>
  <c r="T209" i="1"/>
  <c r="T208" i="1"/>
  <c r="T207" i="1"/>
  <c r="T206" i="1"/>
  <c r="T205" i="1"/>
  <c r="T204" i="1"/>
  <c r="R203" i="1"/>
  <c r="T203" i="1" s="1"/>
  <c r="S202" i="1"/>
  <c r="T200" i="1"/>
  <c r="T199" i="1"/>
  <c r="T198" i="1"/>
  <c r="T197" i="1"/>
  <c r="R192" i="1"/>
  <c r="Q192" i="1"/>
  <c r="T196" i="1"/>
  <c r="T195" i="1"/>
  <c r="T194" i="1"/>
  <c r="T193" i="1"/>
  <c r="S192" i="1"/>
  <c r="T191" i="1"/>
  <c r="T190" i="1"/>
  <c r="T189" i="1"/>
  <c r="T187" i="1"/>
  <c r="T186" i="1"/>
  <c r="T185" i="1"/>
  <c r="T184" i="1"/>
  <c r="T181" i="1"/>
  <c r="T180" i="1"/>
  <c r="T178" i="1"/>
  <c r="T177" i="1"/>
  <c r="T176" i="1"/>
  <c r="T175" i="1"/>
  <c r="T172" i="1"/>
  <c r="T171" i="1"/>
  <c r="T169" i="1"/>
  <c r="T168" i="1"/>
  <c r="T167" i="1"/>
  <c r="T166" i="1"/>
  <c r="T164" i="1"/>
  <c r="T163" i="1"/>
  <c r="T162" i="1"/>
  <c r="T160" i="1"/>
  <c r="T159" i="1"/>
  <c r="T158" i="1"/>
  <c r="T157" i="1"/>
  <c r="T155" i="1"/>
  <c r="T154" i="1"/>
  <c r="T153" i="1"/>
  <c r="T151" i="1"/>
  <c r="T150" i="1"/>
  <c r="T149" i="1"/>
  <c r="T148" i="1"/>
  <c r="T146" i="1"/>
  <c r="T145" i="1"/>
  <c r="T144" i="1"/>
  <c r="Q138" i="1"/>
  <c r="T143" i="1"/>
  <c r="T142" i="1"/>
  <c r="T141" i="1"/>
  <c r="T140" i="1"/>
  <c r="T139" i="1"/>
  <c r="S138" i="1"/>
  <c r="T137" i="1"/>
  <c r="T136" i="1"/>
  <c r="T135" i="1"/>
  <c r="T133" i="1"/>
  <c r="T132" i="1"/>
  <c r="T131" i="1"/>
  <c r="T130" i="1"/>
  <c r="T128" i="1"/>
  <c r="T127" i="1"/>
  <c r="T126" i="1"/>
  <c r="T124" i="1"/>
  <c r="T123" i="1"/>
  <c r="T122" i="1"/>
  <c r="T121" i="1"/>
  <c r="T119" i="1"/>
  <c r="T118" i="1"/>
  <c r="T117" i="1"/>
  <c r="T115" i="1"/>
  <c r="T114" i="1"/>
  <c r="T113" i="1"/>
  <c r="T112" i="1"/>
  <c r="S110" i="1"/>
  <c r="R110" i="1"/>
  <c r="Q110" i="1"/>
  <c r="T109" i="1"/>
  <c r="T108" i="1"/>
  <c r="T106" i="1"/>
  <c r="T105" i="1"/>
  <c r="T104" i="1"/>
  <c r="T103" i="1"/>
  <c r="T100" i="1"/>
  <c r="T99" i="1"/>
  <c r="T97" i="1"/>
  <c r="T96" i="1"/>
  <c r="T95" i="1"/>
  <c r="T94" i="1"/>
  <c r="T91" i="1"/>
  <c r="T90" i="1"/>
  <c r="T88" i="1"/>
  <c r="T87" i="1"/>
  <c r="T86" i="1"/>
  <c r="T85" i="1"/>
  <c r="T83" i="1"/>
  <c r="T82" i="1"/>
  <c r="T79" i="1"/>
  <c r="T78" i="1"/>
  <c r="T77" i="1"/>
  <c r="T76" i="1"/>
  <c r="T74" i="1"/>
  <c r="T73" i="1"/>
  <c r="T72" i="1"/>
  <c r="T71" i="1"/>
  <c r="S66" i="1"/>
  <c r="T70" i="1"/>
  <c r="T69" i="1"/>
  <c r="T68" i="1"/>
  <c r="T67" i="1"/>
  <c r="R66" i="1"/>
  <c r="Q66" i="1"/>
  <c r="T65" i="1"/>
  <c r="T64" i="1"/>
  <c r="T63" i="1"/>
  <c r="S57" i="1"/>
  <c r="T62" i="1"/>
  <c r="T61" i="1"/>
  <c r="T60" i="1"/>
  <c r="T59" i="1"/>
  <c r="T58" i="1"/>
  <c r="R57" i="1"/>
  <c r="Q57" i="1"/>
  <c r="T56" i="1"/>
  <c r="T55" i="1"/>
  <c r="T54" i="1"/>
  <c r="T53" i="1"/>
  <c r="T52" i="1"/>
  <c r="T51" i="1"/>
  <c r="T50" i="1"/>
  <c r="T49" i="1"/>
  <c r="R48" i="1"/>
  <c r="Q48" i="1"/>
  <c r="T47" i="1"/>
  <c r="T46" i="1"/>
  <c r="T45" i="1"/>
  <c r="S39" i="1"/>
  <c r="T44" i="1"/>
  <c r="T43" i="1"/>
  <c r="T42" i="1"/>
  <c r="T41" i="1"/>
  <c r="T40" i="1"/>
  <c r="R39" i="1"/>
  <c r="Q39" i="1"/>
  <c r="T38" i="1"/>
  <c r="T37" i="1"/>
  <c r="T36" i="1"/>
  <c r="S30" i="1"/>
  <c r="T35" i="1"/>
  <c r="T34" i="1"/>
  <c r="T33" i="1"/>
  <c r="T32" i="1"/>
  <c r="T31" i="1"/>
  <c r="R30" i="1"/>
  <c r="Q30" i="1"/>
  <c r="T29" i="1"/>
  <c r="T28" i="1"/>
  <c r="T27" i="1"/>
  <c r="T25" i="1"/>
  <c r="T24" i="1"/>
  <c r="T23" i="1"/>
  <c r="T22" i="1"/>
  <c r="T20" i="1"/>
  <c r="T19" i="1"/>
  <c r="T17" i="1"/>
  <c r="T16" i="1"/>
  <c r="T14" i="1"/>
  <c r="T13" i="1"/>
  <c r="T12" i="1"/>
  <c r="T11" i="1"/>
  <c r="T289" i="1" l="1"/>
  <c r="R202" i="1"/>
  <c r="T110" i="1"/>
  <c r="T212" i="1"/>
  <c r="T57" i="1"/>
  <c r="T39" i="1"/>
  <c r="T192" i="1"/>
  <c r="T291" i="1"/>
  <c r="T30" i="1"/>
  <c r="T66" i="1"/>
  <c r="T279" i="1"/>
  <c r="Q216" i="1"/>
  <c r="Q201" i="1" s="1"/>
  <c r="S216" i="1"/>
  <c r="S201" i="1" s="1"/>
  <c r="T182" i="1"/>
  <c r="S251" i="1"/>
  <c r="T251" i="1" s="1"/>
  <c r="T271" i="1"/>
  <c r="T249" i="1"/>
  <c r="R216" i="1"/>
  <c r="R201" i="1" s="1"/>
  <c r="T259" i="1"/>
  <c r="T218" i="1"/>
  <c r="T261" i="1"/>
  <c r="T221" i="1"/>
  <c r="T202" i="1"/>
  <c r="S48" i="1"/>
  <c r="T48" i="1" s="1"/>
  <c r="T217" i="1"/>
  <c r="S311" i="1"/>
  <c r="T311" i="1" s="1"/>
  <c r="Q334" i="1"/>
  <c r="Q241" i="1"/>
  <c r="T241" i="1" s="1"/>
  <c r="R321" i="1"/>
  <c r="R138" i="1"/>
  <c r="T138" i="1" s="1"/>
  <c r="Q231" i="1"/>
  <c r="Q281" i="1"/>
  <c r="T281" i="1" s="1"/>
  <c r="R331" i="1"/>
  <c r="T334" i="1" l="1"/>
  <c r="T216" i="1"/>
  <c r="T201" i="1"/>
  <c r="T321" i="1"/>
  <c r="T231" i="1"/>
  <c r="P279" i="1" l="1"/>
  <c r="P259" i="1"/>
  <c r="X259" i="1" l="1"/>
  <c r="L259" i="1"/>
  <c r="X279" i="1"/>
  <c r="L279" i="1"/>
  <c r="L249" i="1" l="1"/>
  <c r="X249" i="1"/>
  <c r="P249" i="1"/>
  <c r="O250" i="1" l="1"/>
  <c r="W250" i="1" s="1"/>
  <c r="AE250" i="1" s="1"/>
  <c r="N250" i="1"/>
  <c r="M250" i="1"/>
  <c r="U250" i="1" s="1"/>
  <c r="AC250" i="1" s="1"/>
  <c r="X387" i="1"/>
  <c r="U382" i="1"/>
  <c r="X364" i="1"/>
  <c r="X354" i="1"/>
  <c r="X348" i="1"/>
  <c r="X346" i="1"/>
  <c r="X344" i="1"/>
  <c r="X342" i="1"/>
  <c r="X335" i="1"/>
  <c r="X330" i="1"/>
  <c r="X320" i="1"/>
  <c r="X310" i="1"/>
  <c r="X290" i="1"/>
  <c r="W289" i="1"/>
  <c r="V289" i="1"/>
  <c r="U289" i="1"/>
  <c r="X286" i="1"/>
  <c r="X300" i="1"/>
  <c r="X296" i="1"/>
  <c r="X280" i="1"/>
  <c r="X260" i="1"/>
  <c r="X240" i="1"/>
  <c r="X239" i="1"/>
  <c r="X236" i="1"/>
  <c r="X230" i="1"/>
  <c r="X143" i="1"/>
  <c r="W110" i="1"/>
  <c r="V110" i="1"/>
  <c r="U110" i="1"/>
  <c r="X62" i="1"/>
  <c r="X53" i="1"/>
  <c r="X44" i="1"/>
  <c r="X35" i="1"/>
  <c r="X20" i="1"/>
  <c r="X19" i="1"/>
  <c r="P250" i="1" l="1"/>
  <c r="V250" i="1"/>
  <c r="X110" i="1"/>
  <c r="X217" i="1"/>
  <c r="X389" i="1"/>
  <c r="X182" i="1"/>
  <c r="X218" i="1"/>
  <c r="X289" i="1"/>
  <c r="X250" i="1" l="1"/>
  <c r="AD250" i="1"/>
  <c r="AF250" i="1" l="1"/>
  <c r="X350" i="1" l="1"/>
  <c r="P182" i="1" l="1"/>
  <c r="L182" i="1"/>
  <c r="P286" i="1" l="1"/>
  <c r="P290" i="1"/>
  <c r="L283" i="1"/>
  <c r="L284" i="1"/>
  <c r="L285" i="1"/>
  <c r="L286" i="1"/>
  <c r="L290" i="1"/>
  <c r="H283" i="1"/>
  <c r="H284" i="1"/>
  <c r="H285" i="1"/>
  <c r="H286" i="1"/>
  <c r="H290" i="1"/>
  <c r="I289" i="1"/>
  <c r="J289" i="1"/>
  <c r="K289" i="1"/>
  <c r="M289" i="1"/>
  <c r="N289" i="1"/>
  <c r="O289" i="1"/>
  <c r="F289" i="1"/>
  <c r="G289" i="1"/>
  <c r="E289" i="1"/>
  <c r="I110" i="1"/>
  <c r="J110" i="1"/>
  <c r="K110" i="1"/>
  <c r="M110" i="1"/>
  <c r="N110" i="1"/>
  <c r="O110" i="1"/>
  <c r="F110" i="1"/>
  <c r="G110" i="1"/>
  <c r="E110" i="1"/>
  <c r="H243" i="1"/>
  <c r="H244" i="1"/>
  <c r="H245" i="1"/>
  <c r="H246" i="1"/>
  <c r="H250" i="1"/>
  <c r="L243" i="1"/>
  <c r="L244" i="1"/>
  <c r="L245" i="1"/>
  <c r="L250" i="1"/>
  <c r="H248" i="1"/>
  <c r="H287" i="1"/>
  <c r="H247" i="1"/>
  <c r="L289" i="1" l="1"/>
  <c r="H289" i="1"/>
  <c r="P289" i="1"/>
  <c r="L110" i="1"/>
  <c r="P110" i="1"/>
  <c r="L248" i="1"/>
  <c r="H288" i="1"/>
  <c r="L247" i="1"/>
  <c r="H249" i="1"/>
  <c r="P318" i="1" l="1"/>
  <c r="P328" i="1"/>
  <c r="L318" i="1"/>
  <c r="L328" i="1"/>
  <c r="L308" i="1"/>
  <c r="H278" i="1" l="1"/>
  <c r="L278" i="1"/>
  <c r="L268" i="1"/>
  <c r="L297" i="1"/>
  <c r="L277" i="1"/>
  <c r="L267" i="1"/>
  <c r="L298" i="1"/>
  <c r="O275" i="1" l="1"/>
  <c r="W275" i="1" s="1"/>
  <c r="N275" i="1"/>
  <c r="V275" i="1" s="1"/>
  <c r="AD275" i="1" s="1"/>
  <c r="M275" i="1"/>
  <c r="U275" i="1" s="1"/>
  <c r="AC275" i="1" s="1"/>
  <c r="O274" i="1"/>
  <c r="W274" i="1" s="1"/>
  <c r="AE274" i="1" s="1"/>
  <c r="N274" i="1"/>
  <c r="V274" i="1" s="1"/>
  <c r="AD274" i="1" s="1"/>
  <c r="M274" i="1"/>
  <c r="U274" i="1" s="1"/>
  <c r="AC274" i="1" s="1"/>
  <c r="O273" i="1"/>
  <c r="W273" i="1" s="1"/>
  <c r="AE273" i="1" s="1"/>
  <c r="N273" i="1"/>
  <c r="V273" i="1" s="1"/>
  <c r="AD273" i="1" s="1"/>
  <c r="M273" i="1"/>
  <c r="U273" i="1" s="1"/>
  <c r="AC273" i="1" s="1"/>
  <c r="O272" i="1"/>
  <c r="W272" i="1" s="1"/>
  <c r="AE272" i="1" s="1"/>
  <c r="N272" i="1"/>
  <c r="V272" i="1" s="1"/>
  <c r="AD272" i="1" s="1"/>
  <c r="M272" i="1"/>
  <c r="U272" i="1" s="1"/>
  <c r="AC272" i="1" s="1"/>
  <c r="AF274" i="1" l="1"/>
  <c r="AF272" i="1"/>
  <c r="AF273" i="1"/>
  <c r="X275" i="1"/>
  <c r="AE275" i="1"/>
  <c r="AF275" i="1" s="1"/>
  <c r="X273" i="1"/>
  <c r="X274" i="1"/>
  <c r="X272" i="1"/>
  <c r="P273" i="1"/>
  <c r="P275" i="1"/>
  <c r="P274" i="1"/>
  <c r="P272" i="1"/>
  <c r="L181" i="1" l="1"/>
  <c r="L154" i="1"/>
  <c r="L127" i="1"/>
  <c r="L100" i="1"/>
  <c r="L228" i="1"/>
  <c r="L227" i="1" l="1"/>
  <c r="L82" i="1"/>
  <c r="L91" i="1"/>
  <c r="L118" i="1"/>
  <c r="L145" i="1"/>
  <c r="L172" i="1"/>
  <c r="L136" i="1"/>
  <c r="L190" i="1"/>
  <c r="L109" i="1"/>
  <c r="L163" i="1"/>
  <c r="L257" i="1"/>
  <c r="L258" i="1"/>
  <c r="Q351" i="1" l="1"/>
  <c r="R351" i="1"/>
  <c r="S351" i="1"/>
  <c r="F202" i="1"/>
  <c r="F351" i="1" s="1"/>
  <c r="G202" i="1"/>
  <c r="G351" i="1" s="1"/>
  <c r="E202" i="1"/>
  <c r="I212" i="1"/>
  <c r="I202" i="1" s="1"/>
  <c r="I351" i="1" s="1"/>
  <c r="J212" i="1"/>
  <c r="K212" i="1"/>
  <c r="K202" i="1" s="1"/>
  <c r="K351" i="1" s="1"/>
  <c r="T351" i="1" l="1"/>
  <c r="L212" i="1"/>
  <c r="F418" i="1" l="1"/>
  <c r="F406" i="1"/>
  <c r="F409" i="1"/>
  <c r="G405" i="1"/>
  <c r="F405" i="1"/>
  <c r="G407" i="1"/>
  <c r="F407" i="1"/>
  <c r="E405" i="1"/>
  <c r="G406" i="1"/>
  <c r="G409" i="1"/>
  <c r="G418" i="1"/>
  <c r="S481" i="1" l="1"/>
  <c r="R481" i="1"/>
  <c r="Q481" i="1"/>
  <c r="K481" i="1"/>
  <c r="J481" i="1"/>
  <c r="I481" i="1"/>
  <c r="G481" i="1"/>
  <c r="F481" i="1"/>
  <c r="E481" i="1"/>
  <c r="S472" i="1"/>
  <c r="R472" i="1"/>
  <c r="Q472" i="1"/>
  <c r="K472" i="1"/>
  <c r="J472" i="1"/>
  <c r="I472" i="1"/>
  <c r="G472" i="1"/>
  <c r="F472" i="1"/>
  <c r="E472" i="1"/>
  <c r="S471" i="1"/>
  <c r="R471" i="1"/>
  <c r="Q471" i="1"/>
  <c r="K471" i="1"/>
  <c r="J471" i="1"/>
  <c r="I471" i="1"/>
  <c r="G471" i="1"/>
  <c r="F471" i="1"/>
  <c r="E471" i="1"/>
  <c r="S470" i="1"/>
  <c r="R470" i="1"/>
  <c r="Q470" i="1"/>
  <c r="K470" i="1"/>
  <c r="J470" i="1"/>
  <c r="I470" i="1"/>
  <c r="G470" i="1"/>
  <c r="F470" i="1"/>
  <c r="E470" i="1"/>
  <c r="S469" i="1"/>
  <c r="R469" i="1"/>
  <c r="Q469" i="1"/>
  <c r="K469" i="1"/>
  <c r="J469" i="1"/>
  <c r="I469" i="1"/>
  <c r="G469" i="1"/>
  <c r="F469" i="1"/>
  <c r="E469" i="1"/>
  <c r="S463" i="1"/>
  <c r="R463" i="1"/>
  <c r="Q463" i="1"/>
  <c r="K463" i="1"/>
  <c r="J463" i="1"/>
  <c r="I463" i="1"/>
  <c r="G463" i="1"/>
  <c r="F463" i="1"/>
  <c r="E463" i="1"/>
  <c r="D463" i="1"/>
  <c r="S458" i="1"/>
  <c r="R458" i="1"/>
  <c r="Q458" i="1"/>
  <c r="K458" i="1"/>
  <c r="J458" i="1"/>
  <c r="I458" i="1"/>
  <c r="G458" i="1"/>
  <c r="F458" i="1"/>
  <c r="E458" i="1"/>
  <c r="S457" i="1"/>
  <c r="R457" i="1"/>
  <c r="Q457" i="1"/>
  <c r="K457" i="1"/>
  <c r="J457" i="1"/>
  <c r="I457" i="1"/>
  <c r="G457" i="1"/>
  <c r="F457" i="1"/>
  <c r="E457" i="1"/>
  <c r="S456" i="1"/>
  <c r="R456" i="1"/>
  <c r="Q456" i="1"/>
  <c r="K456" i="1"/>
  <c r="J456" i="1"/>
  <c r="I456" i="1"/>
  <c r="G456" i="1"/>
  <c r="F456" i="1"/>
  <c r="E456" i="1"/>
  <c r="S455" i="1"/>
  <c r="R455" i="1"/>
  <c r="Q455" i="1"/>
  <c r="K455" i="1"/>
  <c r="J455" i="1"/>
  <c r="I455" i="1"/>
  <c r="G455" i="1"/>
  <c r="F455" i="1"/>
  <c r="E455" i="1"/>
  <c r="I407" i="1"/>
  <c r="Q382" i="1"/>
  <c r="M382" i="1"/>
  <c r="I382" i="1"/>
  <c r="E382" i="1"/>
  <c r="T378" i="1"/>
  <c r="O378" i="1"/>
  <c r="N378" i="1"/>
  <c r="M378" i="1"/>
  <c r="L378" i="1"/>
  <c r="H378" i="1"/>
  <c r="T376" i="1"/>
  <c r="O376" i="1"/>
  <c r="N376" i="1"/>
  <c r="M376" i="1"/>
  <c r="L376" i="1"/>
  <c r="H376" i="1"/>
  <c r="T374" i="1"/>
  <c r="O374" i="1"/>
  <c r="N374" i="1"/>
  <c r="M374" i="1"/>
  <c r="L374" i="1"/>
  <c r="H374" i="1"/>
  <c r="T373" i="1"/>
  <c r="O373" i="1"/>
  <c r="N373" i="1"/>
  <c r="M373" i="1"/>
  <c r="L373" i="1"/>
  <c r="H373" i="1"/>
  <c r="T372" i="1"/>
  <c r="O372" i="1"/>
  <c r="N372" i="1"/>
  <c r="M372" i="1"/>
  <c r="L372" i="1"/>
  <c r="H372" i="1"/>
  <c r="S371" i="1"/>
  <c r="R371" i="1"/>
  <c r="R370" i="1" s="1"/>
  <c r="Q371" i="1"/>
  <c r="K371" i="1"/>
  <c r="J371" i="1"/>
  <c r="J370" i="1" s="1"/>
  <c r="I371" i="1"/>
  <c r="I370" i="1" s="1"/>
  <c r="G371" i="1"/>
  <c r="F371" i="1"/>
  <c r="E371" i="1"/>
  <c r="E370" i="1" s="1"/>
  <c r="T364" i="1"/>
  <c r="P364" i="1"/>
  <c r="L364" i="1"/>
  <c r="H364" i="1"/>
  <c r="T354" i="1"/>
  <c r="P354" i="1"/>
  <c r="L354" i="1"/>
  <c r="H354" i="1"/>
  <c r="T348" i="1"/>
  <c r="P348" i="1"/>
  <c r="L348" i="1"/>
  <c r="H348" i="1"/>
  <c r="S347" i="1"/>
  <c r="R347" i="1"/>
  <c r="Q347" i="1"/>
  <c r="K347" i="1"/>
  <c r="J347" i="1"/>
  <c r="I347" i="1"/>
  <c r="G347" i="1"/>
  <c r="F347" i="1"/>
  <c r="E347" i="1"/>
  <c r="T346" i="1"/>
  <c r="P346" i="1"/>
  <c r="L346" i="1"/>
  <c r="H346" i="1"/>
  <c r="S345" i="1"/>
  <c r="R345" i="1"/>
  <c r="Q345" i="1"/>
  <c r="K345" i="1"/>
  <c r="J345" i="1"/>
  <c r="I345" i="1"/>
  <c r="G345" i="1"/>
  <c r="F345" i="1"/>
  <c r="E345" i="1"/>
  <c r="T344" i="1"/>
  <c r="P344" i="1"/>
  <c r="L344" i="1"/>
  <c r="H344" i="1"/>
  <c r="S343" i="1"/>
  <c r="R343" i="1"/>
  <c r="Q343" i="1"/>
  <c r="K343" i="1"/>
  <c r="J343" i="1"/>
  <c r="I343" i="1"/>
  <c r="G343" i="1"/>
  <c r="F343" i="1"/>
  <c r="E343" i="1"/>
  <c r="T342" i="1"/>
  <c r="P342" i="1"/>
  <c r="L342" i="1"/>
  <c r="H342" i="1"/>
  <c r="S341" i="1"/>
  <c r="R341" i="1"/>
  <c r="Q341" i="1"/>
  <c r="K341" i="1"/>
  <c r="J341" i="1"/>
  <c r="I341" i="1"/>
  <c r="G341" i="1"/>
  <c r="F341" i="1"/>
  <c r="E341" i="1"/>
  <c r="P335" i="1"/>
  <c r="L335" i="1"/>
  <c r="H335" i="1"/>
  <c r="P300" i="1"/>
  <c r="L300" i="1"/>
  <c r="H300" i="1"/>
  <c r="J291" i="1"/>
  <c r="I291" i="1"/>
  <c r="H299" i="1"/>
  <c r="H298" i="1"/>
  <c r="H297" i="1"/>
  <c r="P296" i="1"/>
  <c r="L296" i="1"/>
  <c r="H296" i="1"/>
  <c r="O295" i="1"/>
  <c r="W295" i="1" s="1"/>
  <c r="AE295" i="1" s="1"/>
  <c r="N295" i="1"/>
  <c r="V295" i="1" s="1"/>
  <c r="AD295" i="1" s="1"/>
  <c r="M295" i="1"/>
  <c r="U295" i="1" s="1"/>
  <c r="AC295" i="1" s="1"/>
  <c r="L295" i="1"/>
  <c r="H295" i="1"/>
  <c r="O294" i="1"/>
  <c r="N294" i="1"/>
  <c r="V294" i="1" s="1"/>
  <c r="AD294" i="1" s="1"/>
  <c r="M294" i="1"/>
  <c r="U294" i="1" s="1"/>
  <c r="AC294" i="1" s="1"/>
  <c r="L294" i="1"/>
  <c r="H294" i="1"/>
  <c r="O293" i="1"/>
  <c r="W293" i="1" s="1"/>
  <c r="AE293" i="1" s="1"/>
  <c r="N293" i="1"/>
  <c r="V293" i="1" s="1"/>
  <c r="AD293" i="1" s="1"/>
  <c r="M293" i="1"/>
  <c r="U293" i="1" s="1"/>
  <c r="AC293" i="1" s="1"/>
  <c r="L293" i="1"/>
  <c r="H293" i="1"/>
  <c r="O292" i="1"/>
  <c r="N292" i="1"/>
  <c r="V292" i="1" s="1"/>
  <c r="AD292" i="1" s="1"/>
  <c r="M292" i="1"/>
  <c r="U292" i="1" s="1"/>
  <c r="AC292" i="1" s="1"/>
  <c r="L292" i="1"/>
  <c r="H292" i="1"/>
  <c r="F291" i="1"/>
  <c r="E291" i="1"/>
  <c r="P280" i="1"/>
  <c r="L280" i="1"/>
  <c r="H280" i="1"/>
  <c r="H279" i="1"/>
  <c r="K271" i="1"/>
  <c r="J271" i="1"/>
  <c r="I271" i="1"/>
  <c r="G271" i="1"/>
  <c r="F271" i="1"/>
  <c r="E271" i="1"/>
  <c r="H277" i="1"/>
  <c r="H276" i="1"/>
  <c r="L275" i="1"/>
  <c r="H275" i="1"/>
  <c r="L274" i="1"/>
  <c r="H274" i="1"/>
  <c r="L273" i="1"/>
  <c r="H273" i="1"/>
  <c r="L272" i="1"/>
  <c r="H272" i="1"/>
  <c r="O270" i="1"/>
  <c r="W270" i="1" s="1"/>
  <c r="AE270" i="1" s="1"/>
  <c r="N270" i="1"/>
  <c r="M270" i="1"/>
  <c r="U270" i="1" s="1"/>
  <c r="L270" i="1"/>
  <c r="H270" i="1"/>
  <c r="O269" i="1"/>
  <c r="W269" i="1" s="1"/>
  <c r="AE269" i="1" s="1"/>
  <c r="N269" i="1"/>
  <c r="V269" i="1" s="1"/>
  <c r="AD269" i="1" s="1"/>
  <c r="M269" i="1"/>
  <c r="U269" i="1" s="1"/>
  <c r="AC269" i="1" s="1"/>
  <c r="L269" i="1"/>
  <c r="H269" i="1"/>
  <c r="H268" i="1"/>
  <c r="H267" i="1"/>
  <c r="H266" i="1"/>
  <c r="O265" i="1"/>
  <c r="W265" i="1" s="1"/>
  <c r="AE265" i="1" s="1"/>
  <c r="N265" i="1"/>
  <c r="V265" i="1" s="1"/>
  <c r="AD265" i="1" s="1"/>
  <c r="M265" i="1"/>
  <c r="U265" i="1" s="1"/>
  <c r="AC265" i="1" s="1"/>
  <c r="L265" i="1"/>
  <c r="H265" i="1"/>
  <c r="O264" i="1"/>
  <c r="W264" i="1" s="1"/>
  <c r="AE264" i="1" s="1"/>
  <c r="N264" i="1"/>
  <c r="V264" i="1" s="1"/>
  <c r="AD264" i="1" s="1"/>
  <c r="M264" i="1"/>
  <c r="U264" i="1" s="1"/>
  <c r="AC264" i="1" s="1"/>
  <c r="L264" i="1"/>
  <c r="H264" i="1"/>
  <c r="O263" i="1"/>
  <c r="W263" i="1" s="1"/>
  <c r="AE263" i="1" s="1"/>
  <c r="N263" i="1"/>
  <c r="V263" i="1" s="1"/>
  <c r="AD263" i="1" s="1"/>
  <c r="M263" i="1"/>
  <c r="U263" i="1" s="1"/>
  <c r="AC263" i="1" s="1"/>
  <c r="L263" i="1"/>
  <c r="H263" i="1"/>
  <c r="O262" i="1"/>
  <c r="W262" i="1" s="1"/>
  <c r="AE262" i="1" s="1"/>
  <c r="N262" i="1"/>
  <c r="V262" i="1" s="1"/>
  <c r="AD262" i="1" s="1"/>
  <c r="M262" i="1"/>
  <c r="U262" i="1" s="1"/>
  <c r="AC262" i="1" s="1"/>
  <c r="L262" i="1"/>
  <c r="H262" i="1"/>
  <c r="K261" i="1"/>
  <c r="J261" i="1"/>
  <c r="I261" i="1"/>
  <c r="G261" i="1"/>
  <c r="F261" i="1"/>
  <c r="E261" i="1"/>
  <c r="P330" i="1"/>
  <c r="L330" i="1"/>
  <c r="H330" i="1"/>
  <c r="O329" i="1"/>
  <c r="W329" i="1" s="1"/>
  <c r="AE329" i="1" s="1"/>
  <c r="N329" i="1"/>
  <c r="V329" i="1" s="1"/>
  <c r="AD329" i="1" s="1"/>
  <c r="M329" i="1"/>
  <c r="U329" i="1" s="1"/>
  <c r="AC329" i="1" s="1"/>
  <c r="L329" i="1"/>
  <c r="H329" i="1"/>
  <c r="O325" i="1"/>
  <c r="W325" i="1" s="1"/>
  <c r="AE325" i="1" s="1"/>
  <c r="N325" i="1"/>
  <c r="V325" i="1" s="1"/>
  <c r="AD325" i="1" s="1"/>
  <c r="M325" i="1"/>
  <c r="U325" i="1" s="1"/>
  <c r="AC325" i="1" s="1"/>
  <c r="L325" i="1"/>
  <c r="H325" i="1"/>
  <c r="O324" i="1"/>
  <c r="W324" i="1" s="1"/>
  <c r="AE324" i="1" s="1"/>
  <c r="N324" i="1"/>
  <c r="V324" i="1" s="1"/>
  <c r="AD324" i="1" s="1"/>
  <c r="M324" i="1"/>
  <c r="U324" i="1" s="1"/>
  <c r="AC324" i="1" s="1"/>
  <c r="L324" i="1"/>
  <c r="H324" i="1"/>
  <c r="O323" i="1"/>
  <c r="W323" i="1" s="1"/>
  <c r="AE323" i="1" s="1"/>
  <c r="N323" i="1"/>
  <c r="V323" i="1" s="1"/>
  <c r="AD323" i="1" s="1"/>
  <c r="M323" i="1"/>
  <c r="U323" i="1" s="1"/>
  <c r="AC323" i="1" s="1"/>
  <c r="L323" i="1"/>
  <c r="H323" i="1"/>
  <c r="O322" i="1"/>
  <c r="W322" i="1" s="1"/>
  <c r="AE322" i="1" s="1"/>
  <c r="N322" i="1"/>
  <c r="V322" i="1" s="1"/>
  <c r="AD322" i="1" s="1"/>
  <c r="M322" i="1"/>
  <c r="U322" i="1" s="1"/>
  <c r="AC322" i="1" s="1"/>
  <c r="L322" i="1"/>
  <c r="H322" i="1"/>
  <c r="P320" i="1"/>
  <c r="L320" i="1"/>
  <c r="H320" i="1"/>
  <c r="O319" i="1"/>
  <c r="W319" i="1" s="1"/>
  <c r="AE319" i="1" s="1"/>
  <c r="N319" i="1"/>
  <c r="V319" i="1" s="1"/>
  <c r="AD319" i="1" s="1"/>
  <c r="M319" i="1"/>
  <c r="U319" i="1" s="1"/>
  <c r="AC319" i="1" s="1"/>
  <c r="L319" i="1"/>
  <c r="H319" i="1"/>
  <c r="E311" i="1"/>
  <c r="O315" i="1"/>
  <c r="W315" i="1" s="1"/>
  <c r="AE315" i="1" s="1"/>
  <c r="N315" i="1"/>
  <c r="V315" i="1" s="1"/>
  <c r="AD315" i="1" s="1"/>
  <c r="M315" i="1"/>
  <c r="U315" i="1" s="1"/>
  <c r="AC315" i="1" s="1"/>
  <c r="L315" i="1"/>
  <c r="H315" i="1"/>
  <c r="O314" i="1"/>
  <c r="W314" i="1" s="1"/>
  <c r="AE314" i="1" s="1"/>
  <c r="N314" i="1"/>
  <c r="V314" i="1" s="1"/>
  <c r="AD314" i="1" s="1"/>
  <c r="M314" i="1"/>
  <c r="U314" i="1" s="1"/>
  <c r="AC314" i="1" s="1"/>
  <c r="L314" i="1"/>
  <c r="H314" i="1"/>
  <c r="O313" i="1"/>
  <c r="W313" i="1" s="1"/>
  <c r="AE313" i="1" s="1"/>
  <c r="N313" i="1"/>
  <c r="V313" i="1" s="1"/>
  <c r="AD313" i="1" s="1"/>
  <c r="M313" i="1"/>
  <c r="U313" i="1" s="1"/>
  <c r="AC313" i="1" s="1"/>
  <c r="L313" i="1"/>
  <c r="H313" i="1"/>
  <c r="O312" i="1"/>
  <c r="W312" i="1" s="1"/>
  <c r="AE312" i="1" s="1"/>
  <c r="N312" i="1"/>
  <c r="V312" i="1" s="1"/>
  <c r="AD312" i="1" s="1"/>
  <c r="M312" i="1"/>
  <c r="U312" i="1" s="1"/>
  <c r="AC312" i="1" s="1"/>
  <c r="L312" i="1"/>
  <c r="H312" i="1"/>
  <c r="P310" i="1"/>
  <c r="L310" i="1"/>
  <c r="H310" i="1"/>
  <c r="O309" i="1"/>
  <c r="W309" i="1" s="1"/>
  <c r="AE309" i="1" s="1"/>
  <c r="N309" i="1"/>
  <c r="V309" i="1" s="1"/>
  <c r="AD309" i="1" s="1"/>
  <c r="M309" i="1"/>
  <c r="U309" i="1" s="1"/>
  <c r="AC309" i="1" s="1"/>
  <c r="L309" i="1"/>
  <c r="H309" i="1"/>
  <c r="O305" i="1"/>
  <c r="W305" i="1" s="1"/>
  <c r="AE305" i="1" s="1"/>
  <c r="N305" i="1"/>
  <c r="V305" i="1" s="1"/>
  <c r="AD305" i="1" s="1"/>
  <c r="M305" i="1"/>
  <c r="U305" i="1" s="1"/>
  <c r="AC305" i="1" s="1"/>
  <c r="L305" i="1"/>
  <c r="H305" i="1"/>
  <c r="O304" i="1"/>
  <c r="W304" i="1" s="1"/>
  <c r="AE304" i="1" s="1"/>
  <c r="N304" i="1"/>
  <c r="V304" i="1" s="1"/>
  <c r="AD304" i="1" s="1"/>
  <c r="M304" i="1"/>
  <c r="U304" i="1" s="1"/>
  <c r="AC304" i="1" s="1"/>
  <c r="L304" i="1"/>
  <c r="H304" i="1"/>
  <c r="O303" i="1"/>
  <c r="W303" i="1" s="1"/>
  <c r="AE303" i="1" s="1"/>
  <c r="N303" i="1"/>
  <c r="V303" i="1" s="1"/>
  <c r="AD303" i="1" s="1"/>
  <c r="M303" i="1"/>
  <c r="U303" i="1" s="1"/>
  <c r="AC303" i="1" s="1"/>
  <c r="L303" i="1"/>
  <c r="H303" i="1"/>
  <c r="O302" i="1"/>
  <c r="W302" i="1" s="1"/>
  <c r="AE302" i="1" s="1"/>
  <c r="N302" i="1"/>
  <c r="V302" i="1" s="1"/>
  <c r="AD302" i="1" s="1"/>
  <c r="M302" i="1"/>
  <c r="U302" i="1" s="1"/>
  <c r="AC302" i="1" s="1"/>
  <c r="L302" i="1"/>
  <c r="H302" i="1"/>
  <c r="O285" i="1"/>
  <c r="W285" i="1" s="1"/>
  <c r="AE285" i="1" s="1"/>
  <c r="N285" i="1"/>
  <c r="V285" i="1" s="1"/>
  <c r="AD285" i="1" s="1"/>
  <c r="M285" i="1"/>
  <c r="U285" i="1" s="1"/>
  <c r="AC285" i="1" s="1"/>
  <c r="O284" i="1"/>
  <c r="W284" i="1" s="1"/>
  <c r="AE284" i="1" s="1"/>
  <c r="N284" i="1"/>
  <c r="V284" i="1" s="1"/>
  <c r="AD284" i="1" s="1"/>
  <c r="M284" i="1"/>
  <c r="U284" i="1" s="1"/>
  <c r="AC284" i="1" s="1"/>
  <c r="O283" i="1"/>
  <c r="W283" i="1" s="1"/>
  <c r="AE283" i="1" s="1"/>
  <c r="N283" i="1"/>
  <c r="V283" i="1" s="1"/>
  <c r="AD283" i="1" s="1"/>
  <c r="M283" i="1"/>
  <c r="U283" i="1" s="1"/>
  <c r="AC283" i="1" s="1"/>
  <c r="O282" i="1"/>
  <c r="W282" i="1" s="1"/>
  <c r="AE282" i="1" s="1"/>
  <c r="N282" i="1"/>
  <c r="V282" i="1" s="1"/>
  <c r="AD282" i="1" s="1"/>
  <c r="AF282" i="1" s="1"/>
  <c r="M282" i="1"/>
  <c r="U282" i="1" s="1"/>
  <c r="AC282" i="1" s="1"/>
  <c r="L282" i="1"/>
  <c r="H282" i="1"/>
  <c r="P260" i="1"/>
  <c r="L260" i="1"/>
  <c r="H260" i="1"/>
  <c r="H259" i="1"/>
  <c r="O255" i="1"/>
  <c r="W255" i="1" s="1"/>
  <c r="AE255" i="1" s="1"/>
  <c r="N255" i="1"/>
  <c r="V255" i="1" s="1"/>
  <c r="AD255" i="1" s="1"/>
  <c r="M255" i="1"/>
  <c r="U255" i="1" s="1"/>
  <c r="AC255" i="1" s="1"/>
  <c r="L255" i="1"/>
  <c r="H255" i="1"/>
  <c r="O254" i="1"/>
  <c r="W254" i="1" s="1"/>
  <c r="AE254" i="1" s="1"/>
  <c r="N254" i="1"/>
  <c r="V254" i="1" s="1"/>
  <c r="AD254" i="1" s="1"/>
  <c r="M254" i="1"/>
  <c r="U254" i="1" s="1"/>
  <c r="AC254" i="1" s="1"/>
  <c r="L254" i="1"/>
  <c r="H254" i="1"/>
  <c r="O253" i="1"/>
  <c r="W253" i="1" s="1"/>
  <c r="AE253" i="1" s="1"/>
  <c r="N253" i="1"/>
  <c r="V253" i="1" s="1"/>
  <c r="AD253" i="1" s="1"/>
  <c r="M253" i="1"/>
  <c r="U253" i="1" s="1"/>
  <c r="AC253" i="1" s="1"/>
  <c r="L253" i="1"/>
  <c r="H253" i="1"/>
  <c r="O252" i="1"/>
  <c r="W252" i="1" s="1"/>
  <c r="AE252" i="1" s="1"/>
  <c r="N252" i="1"/>
  <c r="V252" i="1" s="1"/>
  <c r="AD252" i="1" s="1"/>
  <c r="M252" i="1"/>
  <c r="U252" i="1" s="1"/>
  <c r="AC252" i="1" s="1"/>
  <c r="L252" i="1"/>
  <c r="H252" i="1"/>
  <c r="I241" i="1"/>
  <c r="O245" i="1"/>
  <c r="W245" i="1" s="1"/>
  <c r="AE245" i="1" s="1"/>
  <c r="N245" i="1"/>
  <c r="V245" i="1" s="1"/>
  <c r="AD245" i="1" s="1"/>
  <c r="M245" i="1"/>
  <c r="U245" i="1" s="1"/>
  <c r="AC245" i="1" s="1"/>
  <c r="O244" i="1"/>
  <c r="W244" i="1" s="1"/>
  <c r="AE244" i="1" s="1"/>
  <c r="N244" i="1"/>
  <c r="V244" i="1" s="1"/>
  <c r="AD244" i="1" s="1"/>
  <c r="M244" i="1"/>
  <c r="U244" i="1" s="1"/>
  <c r="AC244" i="1" s="1"/>
  <c r="O243" i="1"/>
  <c r="W243" i="1" s="1"/>
  <c r="AE243" i="1" s="1"/>
  <c r="N243" i="1"/>
  <c r="V243" i="1" s="1"/>
  <c r="AD243" i="1" s="1"/>
  <c r="M243" i="1"/>
  <c r="U243" i="1" s="1"/>
  <c r="AC243" i="1" s="1"/>
  <c r="O242" i="1"/>
  <c r="W242" i="1" s="1"/>
  <c r="AE242" i="1" s="1"/>
  <c r="N242" i="1"/>
  <c r="V242" i="1" s="1"/>
  <c r="AD242" i="1" s="1"/>
  <c r="M242" i="1"/>
  <c r="U242" i="1" s="1"/>
  <c r="AC242" i="1" s="1"/>
  <c r="L242" i="1"/>
  <c r="H242" i="1"/>
  <c r="P240" i="1"/>
  <c r="L240" i="1"/>
  <c r="H240" i="1"/>
  <c r="P239" i="1"/>
  <c r="L239" i="1"/>
  <c r="H239" i="1"/>
  <c r="P236" i="1"/>
  <c r="L236" i="1"/>
  <c r="H236" i="1"/>
  <c r="O235" i="1"/>
  <c r="W235" i="1" s="1"/>
  <c r="AE235" i="1" s="1"/>
  <c r="N235" i="1"/>
  <c r="V235" i="1" s="1"/>
  <c r="AD235" i="1" s="1"/>
  <c r="M235" i="1"/>
  <c r="U235" i="1" s="1"/>
  <c r="AC235" i="1" s="1"/>
  <c r="L235" i="1"/>
  <c r="H235" i="1"/>
  <c r="O234" i="1"/>
  <c r="W234" i="1" s="1"/>
  <c r="AE234" i="1" s="1"/>
  <c r="N234" i="1"/>
  <c r="V234" i="1" s="1"/>
  <c r="AD234" i="1" s="1"/>
  <c r="M234" i="1"/>
  <c r="U234" i="1" s="1"/>
  <c r="AC234" i="1" s="1"/>
  <c r="L234" i="1"/>
  <c r="H234" i="1"/>
  <c r="O233" i="1"/>
  <c r="W233" i="1" s="1"/>
  <c r="AE233" i="1" s="1"/>
  <c r="N233" i="1"/>
  <c r="V233" i="1" s="1"/>
  <c r="AD233" i="1" s="1"/>
  <c r="M233" i="1"/>
  <c r="U233" i="1" s="1"/>
  <c r="AC233" i="1" s="1"/>
  <c r="L233" i="1"/>
  <c r="H233" i="1"/>
  <c r="O232" i="1"/>
  <c r="W232" i="1" s="1"/>
  <c r="AE232" i="1" s="1"/>
  <c r="N232" i="1"/>
  <c r="V232" i="1" s="1"/>
  <c r="AD232" i="1" s="1"/>
  <c r="M232" i="1"/>
  <c r="U232" i="1" s="1"/>
  <c r="AC232" i="1" s="1"/>
  <c r="L232" i="1"/>
  <c r="H232" i="1"/>
  <c r="P230" i="1"/>
  <c r="L230" i="1"/>
  <c r="H230" i="1"/>
  <c r="O229" i="1"/>
  <c r="W229" i="1" s="1"/>
  <c r="AE229" i="1" s="1"/>
  <c r="N229" i="1"/>
  <c r="V229" i="1" s="1"/>
  <c r="AD229" i="1" s="1"/>
  <c r="M229" i="1"/>
  <c r="U229" i="1" s="1"/>
  <c r="AC229" i="1" s="1"/>
  <c r="L229" i="1"/>
  <c r="H229" i="1"/>
  <c r="H226" i="1"/>
  <c r="O225" i="1"/>
  <c r="W225" i="1" s="1"/>
  <c r="AE225" i="1" s="1"/>
  <c r="N225" i="1"/>
  <c r="V225" i="1" s="1"/>
  <c r="AD225" i="1" s="1"/>
  <c r="M225" i="1"/>
  <c r="U225" i="1" s="1"/>
  <c r="AC225" i="1" s="1"/>
  <c r="L225" i="1"/>
  <c r="H225" i="1"/>
  <c r="O224" i="1"/>
  <c r="W224" i="1" s="1"/>
  <c r="AE224" i="1" s="1"/>
  <c r="N224" i="1"/>
  <c r="V224" i="1" s="1"/>
  <c r="AD224" i="1" s="1"/>
  <c r="M224" i="1"/>
  <c r="U224" i="1" s="1"/>
  <c r="AC224" i="1" s="1"/>
  <c r="L224" i="1"/>
  <c r="H224" i="1"/>
  <c r="O223" i="1"/>
  <c r="W223" i="1" s="1"/>
  <c r="AE223" i="1" s="1"/>
  <c r="N223" i="1"/>
  <c r="V223" i="1" s="1"/>
  <c r="AD223" i="1" s="1"/>
  <c r="M223" i="1"/>
  <c r="U223" i="1" s="1"/>
  <c r="AC223" i="1" s="1"/>
  <c r="L223" i="1"/>
  <c r="H223" i="1"/>
  <c r="O222" i="1"/>
  <c r="W222" i="1" s="1"/>
  <c r="AE222" i="1" s="1"/>
  <c r="N222" i="1"/>
  <c r="V222" i="1" s="1"/>
  <c r="AD222" i="1" s="1"/>
  <c r="M222" i="1"/>
  <c r="U222" i="1" s="1"/>
  <c r="AC222" i="1" s="1"/>
  <c r="L222" i="1"/>
  <c r="H222" i="1"/>
  <c r="O219" i="1"/>
  <c r="W219" i="1" s="1"/>
  <c r="AE219" i="1" s="1"/>
  <c r="N219" i="1"/>
  <c r="V219" i="1" s="1"/>
  <c r="M219" i="1"/>
  <c r="U219" i="1" s="1"/>
  <c r="L219" i="1"/>
  <c r="H219" i="1"/>
  <c r="H218" i="1"/>
  <c r="I405" i="1"/>
  <c r="K216" i="1"/>
  <c r="J216" i="1"/>
  <c r="F216" i="1"/>
  <c r="E216" i="1"/>
  <c r="O215" i="1"/>
  <c r="W215" i="1" s="1"/>
  <c r="AE215" i="1" s="1"/>
  <c r="N215" i="1"/>
  <c r="V215" i="1" s="1"/>
  <c r="AD215" i="1" s="1"/>
  <c r="M215" i="1"/>
  <c r="U215" i="1" s="1"/>
  <c r="AC215" i="1" s="1"/>
  <c r="L215" i="1"/>
  <c r="H215" i="1"/>
  <c r="O214" i="1"/>
  <c r="W214" i="1" s="1"/>
  <c r="AE214" i="1" s="1"/>
  <c r="N214" i="1"/>
  <c r="V214" i="1" s="1"/>
  <c r="AD214" i="1" s="1"/>
  <c r="M214" i="1"/>
  <c r="U214" i="1" s="1"/>
  <c r="AC214" i="1" s="1"/>
  <c r="L214" i="1"/>
  <c r="H214" i="1"/>
  <c r="O213" i="1"/>
  <c r="W213" i="1" s="1"/>
  <c r="AE213" i="1" s="1"/>
  <c r="N213" i="1"/>
  <c r="V213" i="1" s="1"/>
  <c r="AD213" i="1" s="1"/>
  <c r="M213" i="1"/>
  <c r="U213" i="1" s="1"/>
  <c r="AC213" i="1" s="1"/>
  <c r="L213" i="1"/>
  <c r="H213" i="1"/>
  <c r="H212" i="1"/>
  <c r="O211" i="1"/>
  <c r="W211" i="1" s="1"/>
  <c r="AE211" i="1" s="1"/>
  <c r="N211" i="1"/>
  <c r="V211" i="1" s="1"/>
  <c r="AD211" i="1" s="1"/>
  <c r="M211" i="1"/>
  <c r="U211" i="1" s="1"/>
  <c r="AC211" i="1" s="1"/>
  <c r="L211" i="1"/>
  <c r="H211" i="1"/>
  <c r="O210" i="1"/>
  <c r="W210" i="1" s="1"/>
  <c r="AE210" i="1" s="1"/>
  <c r="N210" i="1"/>
  <c r="V210" i="1" s="1"/>
  <c r="AD210" i="1" s="1"/>
  <c r="M210" i="1"/>
  <c r="U210" i="1" s="1"/>
  <c r="AC210" i="1" s="1"/>
  <c r="L210" i="1"/>
  <c r="H210" i="1"/>
  <c r="O209" i="1"/>
  <c r="W209" i="1" s="1"/>
  <c r="AE209" i="1" s="1"/>
  <c r="N209" i="1"/>
  <c r="V209" i="1" s="1"/>
  <c r="AD209" i="1" s="1"/>
  <c r="M209" i="1"/>
  <c r="U209" i="1" s="1"/>
  <c r="AC209" i="1" s="1"/>
  <c r="L209" i="1"/>
  <c r="H209" i="1"/>
  <c r="O208" i="1"/>
  <c r="W208" i="1" s="1"/>
  <c r="AE208" i="1" s="1"/>
  <c r="N208" i="1"/>
  <c r="V208" i="1" s="1"/>
  <c r="AD208" i="1" s="1"/>
  <c r="M208" i="1"/>
  <c r="U208" i="1" s="1"/>
  <c r="AC208" i="1" s="1"/>
  <c r="L208" i="1"/>
  <c r="H208" i="1"/>
  <c r="O207" i="1"/>
  <c r="W207" i="1" s="1"/>
  <c r="AE207" i="1" s="1"/>
  <c r="N207" i="1"/>
  <c r="V207" i="1" s="1"/>
  <c r="AD207" i="1" s="1"/>
  <c r="M207" i="1"/>
  <c r="U207" i="1" s="1"/>
  <c r="AC207" i="1" s="1"/>
  <c r="L207" i="1"/>
  <c r="H207" i="1"/>
  <c r="O206" i="1"/>
  <c r="W206" i="1" s="1"/>
  <c r="AE206" i="1" s="1"/>
  <c r="N206" i="1"/>
  <c r="V206" i="1" s="1"/>
  <c r="AD206" i="1" s="1"/>
  <c r="M206" i="1"/>
  <c r="U206" i="1" s="1"/>
  <c r="AC206" i="1" s="1"/>
  <c r="L206" i="1"/>
  <c r="H206" i="1"/>
  <c r="O205" i="1"/>
  <c r="W205" i="1" s="1"/>
  <c r="AE205" i="1" s="1"/>
  <c r="N205" i="1"/>
  <c r="V205" i="1" s="1"/>
  <c r="AD205" i="1" s="1"/>
  <c r="M205" i="1"/>
  <c r="U205" i="1" s="1"/>
  <c r="AC205" i="1" s="1"/>
  <c r="L205" i="1"/>
  <c r="H205" i="1"/>
  <c r="O204" i="1"/>
  <c r="W204" i="1" s="1"/>
  <c r="AE204" i="1" s="1"/>
  <c r="N204" i="1"/>
  <c r="V204" i="1" s="1"/>
  <c r="AD204" i="1" s="1"/>
  <c r="M204" i="1"/>
  <c r="U204" i="1" s="1"/>
  <c r="AC204" i="1" s="1"/>
  <c r="L204" i="1"/>
  <c r="H204" i="1"/>
  <c r="O203" i="1"/>
  <c r="W203" i="1" s="1"/>
  <c r="AE203" i="1" s="1"/>
  <c r="M203" i="1"/>
  <c r="U203" i="1" s="1"/>
  <c r="AC203" i="1" s="1"/>
  <c r="J203" i="1"/>
  <c r="J202" i="1" s="1"/>
  <c r="H203" i="1"/>
  <c r="O200" i="1"/>
  <c r="W200" i="1" s="1"/>
  <c r="AE200" i="1" s="1"/>
  <c r="N200" i="1"/>
  <c r="V200" i="1" s="1"/>
  <c r="AD200" i="1" s="1"/>
  <c r="M200" i="1"/>
  <c r="U200" i="1" s="1"/>
  <c r="AC200" i="1" s="1"/>
  <c r="L200" i="1"/>
  <c r="H200" i="1"/>
  <c r="S487" i="1"/>
  <c r="R487" i="1"/>
  <c r="Q487" i="1"/>
  <c r="K487" i="1"/>
  <c r="G487" i="1"/>
  <c r="F487" i="1"/>
  <c r="E487" i="1"/>
  <c r="O196" i="1"/>
  <c r="W196" i="1" s="1"/>
  <c r="AE196" i="1" s="1"/>
  <c r="N196" i="1"/>
  <c r="V196" i="1" s="1"/>
  <c r="AD196" i="1" s="1"/>
  <c r="M196" i="1"/>
  <c r="U196" i="1" s="1"/>
  <c r="AC196" i="1" s="1"/>
  <c r="L196" i="1"/>
  <c r="H196" i="1"/>
  <c r="O195" i="1"/>
  <c r="W195" i="1" s="1"/>
  <c r="AE195" i="1" s="1"/>
  <c r="N195" i="1"/>
  <c r="V195" i="1" s="1"/>
  <c r="AD195" i="1" s="1"/>
  <c r="M195" i="1"/>
  <c r="U195" i="1" s="1"/>
  <c r="AC195" i="1" s="1"/>
  <c r="L195" i="1"/>
  <c r="H195" i="1"/>
  <c r="O194" i="1"/>
  <c r="W194" i="1" s="1"/>
  <c r="AE194" i="1" s="1"/>
  <c r="N194" i="1"/>
  <c r="V194" i="1" s="1"/>
  <c r="AD194" i="1" s="1"/>
  <c r="M194" i="1"/>
  <c r="U194" i="1" s="1"/>
  <c r="AC194" i="1" s="1"/>
  <c r="L194" i="1"/>
  <c r="H194" i="1"/>
  <c r="O193" i="1"/>
  <c r="W193" i="1" s="1"/>
  <c r="AE193" i="1" s="1"/>
  <c r="N193" i="1"/>
  <c r="V193" i="1" s="1"/>
  <c r="AD193" i="1" s="1"/>
  <c r="M193" i="1"/>
  <c r="U193" i="1" s="1"/>
  <c r="AC193" i="1" s="1"/>
  <c r="L193" i="1"/>
  <c r="H193" i="1"/>
  <c r="O191" i="1"/>
  <c r="W191" i="1" s="1"/>
  <c r="AE191" i="1" s="1"/>
  <c r="N191" i="1"/>
  <c r="V191" i="1" s="1"/>
  <c r="AD191" i="1" s="1"/>
  <c r="M191" i="1"/>
  <c r="U191" i="1" s="1"/>
  <c r="AC191" i="1" s="1"/>
  <c r="L191" i="1"/>
  <c r="H191" i="1"/>
  <c r="O187" i="1"/>
  <c r="W187" i="1" s="1"/>
  <c r="AE187" i="1" s="1"/>
  <c r="N187" i="1"/>
  <c r="V187" i="1" s="1"/>
  <c r="AD187" i="1" s="1"/>
  <c r="M187" i="1"/>
  <c r="U187" i="1" s="1"/>
  <c r="AC187" i="1" s="1"/>
  <c r="L187" i="1"/>
  <c r="H187" i="1"/>
  <c r="O186" i="1"/>
  <c r="W186" i="1" s="1"/>
  <c r="AE186" i="1" s="1"/>
  <c r="N186" i="1"/>
  <c r="V186" i="1" s="1"/>
  <c r="AD186" i="1" s="1"/>
  <c r="M186" i="1"/>
  <c r="U186" i="1" s="1"/>
  <c r="AC186" i="1" s="1"/>
  <c r="L186" i="1"/>
  <c r="H186" i="1"/>
  <c r="O185" i="1"/>
  <c r="W185" i="1" s="1"/>
  <c r="AE185" i="1" s="1"/>
  <c r="N185" i="1"/>
  <c r="V185" i="1" s="1"/>
  <c r="AD185" i="1" s="1"/>
  <c r="M185" i="1"/>
  <c r="U185" i="1" s="1"/>
  <c r="AC185" i="1" s="1"/>
  <c r="L185" i="1"/>
  <c r="H185" i="1"/>
  <c r="O184" i="1"/>
  <c r="W184" i="1" s="1"/>
  <c r="AE184" i="1" s="1"/>
  <c r="N184" i="1"/>
  <c r="V184" i="1" s="1"/>
  <c r="AD184" i="1" s="1"/>
  <c r="M184" i="1"/>
  <c r="U184" i="1" s="1"/>
  <c r="AC184" i="1" s="1"/>
  <c r="L184" i="1"/>
  <c r="H184" i="1"/>
  <c r="H182" i="1"/>
  <c r="O178" i="1"/>
  <c r="W178" i="1" s="1"/>
  <c r="AE178" i="1" s="1"/>
  <c r="N178" i="1"/>
  <c r="V178" i="1" s="1"/>
  <c r="AD178" i="1" s="1"/>
  <c r="M178" i="1"/>
  <c r="U178" i="1" s="1"/>
  <c r="AC178" i="1" s="1"/>
  <c r="L178" i="1"/>
  <c r="H178" i="1"/>
  <c r="O177" i="1"/>
  <c r="W177" i="1" s="1"/>
  <c r="AE177" i="1" s="1"/>
  <c r="N177" i="1"/>
  <c r="V177" i="1" s="1"/>
  <c r="AD177" i="1" s="1"/>
  <c r="M177" i="1"/>
  <c r="U177" i="1" s="1"/>
  <c r="AC177" i="1" s="1"/>
  <c r="L177" i="1"/>
  <c r="H177" i="1"/>
  <c r="O176" i="1"/>
  <c r="W176" i="1" s="1"/>
  <c r="AE176" i="1" s="1"/>
  <c r="N176" i="1"/>
  <c r="V176" i="1" s="1"/>
  <c r="AD176" i="1" s="1"/>
  <c r="M176" i="1"/>
  <c r="U176" i="1" s="1"/>
  <c r="AC176" i="1" s="1"/>
  <c r="L176" i="1"/>
  <c r="H176" i="1"/>
  <c r="O175" i="1"/>
  <c r="W175" i="1" s="1"/>
  <c r="AE175" i="1" s="1"/>
  <c r="N175" i="1"/>
  <c r="V175" i="1" s="1"/>
  <c r="AD175" i="1" s="1"/>
  <c r="M175" i="1"/>
  <c r="U175" i="1" s="1"/>
  <c r="AC175" i="1" s="1"/>
  <c r="L175" i="1"/>
  <c r="H175" i="1"/>
  <c r="H173" i="1"/>
  <c r="O169" i="1"/>
  <c r="W169" i="1" s="1"/>
  <c r="AE169" i="1" s="1"/>
  <c r="N169" i="1"/>
  <c r="V169" i="1" s="1"/>
  <c r="AD169" i="1" s="1"/>
  <c r="M169" i="1"/>
  <c r="U169" i="1" s="1"/>
  <c r="AC169" i="1" s="1"/>
  <c r="L169" i="1"/>
  <c r="H169" i="1"/>
  <c r="O168" i="1"/>
  <c r="W168" i="1" s="1"/>
  <c r="AE168" i="1" s="1"/>
  <c r="N168" i="1"/>
  <c r="V168" i="1" s="1"/>
  <c r="AD168" i="1" s="1"/>
  <c r="M168" i="1"/>
  <c r="U168" i="1" s="1"/>
  <c r="AC168" i="1" s="1"/>
  <c r="L168" i="1"/>
  <c r="H168" i="1"/>
  <c r="O167" i="1"/>
  <c r="W167" i="1" s="1"/>
  <c r="AE167" i="1" s="1"/>
  <c r="N167" i="1"/>
  <c r="V167" i="1" s="1"/>
  <c r="AD167" i="1" s="1"/>
  <c r="M167" i="1"/>
  <c r="U167" i="1" s="1"/>
  <c r="AC167" i="1" s="1"/>
  <c r="L167" i="1"/>
  <c r="H167" i="1"/>
  <c r="O166" i="1"/>
  <c r="W166" i="1" s="1"/>
  <c r="AE166" i="1" s="1"/>
  <c r="N166" i="1"/>
  <c r="V166" i="1" s="1"/>
  <c r="AD166" i="1" s="1"/>
  <c r="M166" i="1"/>
  <c r="U166" i="1" s="1"/>
  <c r="AC166" i="1" s="1"/>
  <c r="L166" i="1"/>
  <c r="H166" i="1"/>
  <c r="O164" i="1"/>
  <c r="W164" i="1" s="1"/>
  <c r="AE164" i="1" s="1"/>
  <c r="N164" i="1"/>
  <c r="V164" i="1" s="1"/>
  <c r="AD164" i="1" s="1"/>
  <c r="M164" i="1"/>
  <c r="U164" i="1" s="1"/>
  <c r="AC164" i="1" s="1"/>
  <c r="L164" i="1"/>
  <c r="H164" i="1"/>
  <c r="O160" i="1"/>
  <c r="W160" i="1" s="1"/>
  <c r="AE160" i="1" s="1"/>
  <c r="N160" i="1"/>
  <c r="V160" i="1" s="1"/>
  <c r="AD160" i="1" s="1"/>
  <c r="M160" i="1"/>
  <c r="U160" i="1" s="1"/>
  <c r="AC160" i="1" s="1"/>
  <c r="L160" i="1"/>
  <c r="H160" i="1"/>
  <c r="O159" i="1"/>
  <c r="W159" i="1" s="1"/>
  <c r="AE159" i="1" s="1"/>
  <c r="N159" i="1"/>
  <c r="V159" i="1" s="1"/>
  <c r="AD159" i="1" s="1"/>
  <c r="M159" i="1"/>
  <c r="U159" i="1" s="1"/>
  <c r="AC159" i="1" s="1"/>
  <c r="L159" i="1"/>
  <c r="H159" i="1"/>
  <c r="O158" i="1"/>
  <c r="W158" i="1" s="1"/>
  <c r="AE158" i="1" s="1"/>
  <c r="N158" i="1"/>
  <c r="V158" i="1" s="1"/>
  <c r="AD158" i="1" s="1"/>
  <c r="M158" i="1"/>
  <c r="U158" i="1" s="1"/>
  <c r="AC158" i="1" s="1"/>
  <c r="L158" i="1"/>
  <c r="H158" i="1"/>
  <c r="O157" i="1"/>
  <c r="W157" i="1" s="1"/>
  <c r="AE157" i="1" s="1"/>
  <c r="N157" i="1"/>
  <c r="V157" i="1" s="1"/>
  <c r="AD157" i="1" s="1"/>
  <c r="M157" i="1"/>
  <c r="U157" i="1" s="1"/>
  <c r="AC157" i="1" s="1"/>
  <c r="L157" i="1"/>
  <c r="H157" i="1"/>
  <c r="O155" i="1"/>
  <c r="W155" i="1" s="1"/>
  <c r="AE155" i="1" s="1"/>
  <c r="N155" i="1"/>
  <c r="V155" i="1" s="1"/>
  <c r="AD155" i="1" s="1"/>
  <c r="M155" i="1"/>
  <c r="U155" i="1" s="1"/>
  <c r="AC155" i="1" s="1"/>
  <c r="L155" i="1"/>
  <c r="H155" i="1"/>
  <c r="L153" i="1"/>
  <c r="O151" i="1"/>
  <c r="W151" i="1" s="1"/>
  <c r="AE151" i="1" s="1"/>
  <c r="N151" i="1"/>
  <c r="V151" i="1" s="1"/>
  <c r="AD151" i="1" s="1"/>
  <c r="M151" i="1"/>
  <c r="U151" i="1" s="1"/>
  <c r="AC151" i="1" s="1"/>
  <c r="L151" i="1"/>
  <c r="H151" i="1"/>
  <c r="O150" i="1"/>
  <c r="W150" i="1" s="1"/>
  <c r="AE150" i="1" s="1"/>
  <c r="N150" i="1"/>
  <c r="V150" i="1" s="1"/>
  <c r="AD150" i="1" s="1"/>
  <c r="M150" i="1"/>
  <c r="U150" i="1" s="1"/>
  <c r="AC150" i="1" s="1"/>
  <c r="L150" i="1"/>
  <c r="H150" i="1"/>
  <c r="O149" i="1"/>
  <c r="W149" i="1" s="1"/>
  <c r="AE149" i="1" s="1"/>
  <c r="N149" i="1"/>
  <c r="V149" i="1" s="1"/>
  <c r="AD149" i="1" s="1"/>
  <c r="M149" i="1"/>
  <c r="U149" i="1" s="1"/>
  <c r="AC149" i="1" s="1"/>
  <c r="L149" i="1"/>
  <c r="H149" i="1"/>
  <c r="O148" i="1"/>
  <c r="W148" i="1" s="1"/>
  <c r="AE148" i="1" s="1"/>
  <c r="N148" i="1"/>
  <c r="V148" i="1" s="1"/>
  <c r="AD148" i="1" s="1"/>
  <c r="M148" i="1"/>
  <c r="U148" i="1" s="1"/>
  <c r="AC148" i="1" s="1"/>
  <c r="L148" i="1"/>
  <c r="H148" i="1"/>
  <c r="O146" i="1"/>
  <c r="W146" i="1" s="1"/>
  <c r="AE146" i="1" s="1"/>
  <c r="N146" i="1"/>
  <c r="V146" i="1" s="1"/>
  <c r="AD146" i="1" s="1"/>
  <c r="M146" i="1"/>
  <c r="U146" i="1" s="1"/>
  <c r="AC146" i="1" s="1"/>
  <c r="L146" i="1"/>
  <c r="H146" i="1"/>
  <c r="P143" i="1"/>
  <c r="L143" i="1"/>
  <c r="H143" i="1"/>
  <c r="O142" i="1"/>
  <c r="W142" i="1" s="1"/>
  <c r="AE142" i="1" s="1"/>
  <c r="N142" i="1"/>
  <c r="V142" i="1" s="1"/>
  <c r="AD142" i="1" s="1"/>
  <c r="M142" i="1"/>
  <c r="U142" i="1" s="1"/>
  <c r="AC142" i="1" s="1"/>
  <c r="L142" i="1"/>
  <c r="H142" i="1"/>
  <c r="O141" i="1"/>
  <c r="W141" i="1" s="1"/>
  <c r="AE141" i="1" s="1"/>
  <c r="N141" i="1"/>
  <c r="V141" i="1" s="1"/>
  <c r="AD141" i="1" s="1"/>
  <c r="M141" i="1"/>
  <c r="U141" i="1" s="1"/>
  <c r="AC141" i="1" s="1"/>
  <c r="L141" i="1"/>
  <c r="H141" i="1"/>
  <c r="O140" i="1"/>
  <c r="W140" i="1" s="1"/>
  <c r="AE140" i="1" s="1"/>
  <c r="N140" i="1"/>
  <c r="V140" i="1" s="1"/>
  <c r="AD140" i="1" s="1"/>
  <c r="M140" i="1"/>
  <c r="U140" i="1" s="1"/>
  <c r="AC140" i="1" s="1"/>
  <c r="L140" i="1"/>
  <c r="H140" i="1"/>
  <c r="O139" i="1"/>
  <c r="W139" i="1" s="1"/>
  <c r="AE139" i="1" s="1"/>
  <c r="N139" i="1"/>
  <c r="V139" i="1" s="1"/>
  <c r="AD139" i="1" s="1"/>
  <c r="M139" i="1"/>
  <c r="U139" i="1" s="1"/>
  <c r="AC139" i="1" s="1"/>
  <c r="L139" i="1"/>
  <c r="H139" i="1"/>
  <c r="O137" i="1"/>
  <c r="W137" i="1" s="1"/>
  <c r="AE137" i="1" s="1"/>
  <c r="N137" i="1"/>
  <c r="V137" i="1" s="1"/>
  <c r="AD137" i="1" s="1"/>
  <c r="M137" i="1"/>
  <c r="U137" i="1" s="1"/>
  <c r="AC137" i="1" s="1"/>
  <c r="L137" i="1"/>
  <c r="H137" i="1"/>
  <c r="O133" i="1"/>
  <c r="W133" i="1" s="1"/>
  <c r="AE133" i="1" s="1"/>
  <c r="N133" i="1"/>
  <c r="V133" i="1" s="1"/>
  <c r="AD133" i="1" s="1"/>
  <c r="M133" i="1"/>
  <c r="U133" i="1" s="1"/>
  <c r="AC133" i="1" s="1"/>
  <c r="L133" i="1"/>
  <c r="H133" i="1"/>
  <c r="O132" i="1"/>
  <c r="W132" i="1" s="1"/>
  <c r="AE132" i="1" s="1"/>
  <c r="N132" i="1"/>
  <c r="V132" i="1" s="1"/>
  <c r="AD132" i="1" s="1"/>
  <c r="M132" i="1"/>
  <c r="U132" i="1" s="1"/>
  <c r="AC132" i="1" s="1"/>
  <c r="L132" i="1"/>
  <c r="H132" i="1"/>
  <c r="O131" i="1"/>
  <c r="W131" i="1" s="1"/>
  <c r="AE131" i="1" s="1"/>
  <c r="N131" i="1"/>
  <c r="V131" i="1" s="1"/>
  <c r="AD131" i="1" s="1"/>
  <c r="M131" i="1"/>
  <c r="U131" i="1" s="1"/>
  <c r="AC131" i="1" s="1"/>
  <c r="L131" i="1"/>
  <c r="H131" i="1"/>
  <c r="O130" i="1"/>
  <c r="W130" i="1" s="1"/>
  <c r="AE130" i="1" s="1"/>
  <c r="N130" i="1"/>
  <c r="V130" i="1" s="1"/>
  <c r="AD130" i="1" s="1"/>
  <c r="M130" i="1"/>
  <c r="U130" i="1" s="1"/>
  <c r="AC130" i="1" s="1"/>
  <c r="L130" i="1"/>
  <c r="H130" i="1"/>
  <c r="O128" i="1"/>
  <c r="W128" i="1" s="1"/>
  <c r="AE128" i="1" s="1"/>
  <c r="N128" i="1"/>
  <c r="V128" i="1" s="1"/>
  <c r="AD128" i="1" s="1"/>
  <c r="M128" i="1"/>
  <c r="U128" i="1" s="1"/>
  <c r="AC128" i="1" s="1"/>
  <c r="L128" i="1"/>
  <c r="H128" i="1"/>
  <c r="O124" i="1"/>
  <c r="W124" i="1" s="1"/>
  <c r="AE124" i="1" s="1"/>
  <c r="N124" i="1"/>
  <c r="V124" i="1" s="1"/>
  <c r="AD124" i="1" s="1"/>
  <c r="M124" i="1"/>
  <c r="U124" i="1" s="1"/>
  <c r="AC124" i="1" s="1"/>
  <c r="L124" i="1"/>
  <c r="H124" i="1"/>
  <c r="O123" i="1"/>
  <c r="W123" i="1" s="1"/>
  <c r="AE123" i="1" s="1"/>
  <c r="N123" i="1"/>
  <c r="V123" i="1" s="1"/>
  <c r="AD123" i="1" s="1"/>
  <c r="M123" i="1"/>
  <c r="U123" i="1" s="1"/>
  <c r="AC123" i="1" s="1"/>
  <c r="L123" i="1"/>
  <c r="H123" i="1"/>
  <c r="O122" i="1"/>
  <c r="W122" i="1" s="1"/>
  <c r="AE122" i="1" s="1"/>
  <c r="N122" i="1"/>
  <c r="V122" i="1" s="1"/>
  <c r="AD122" i="1" s="1"/>
  <c r="M122" i="1"/>
  <c r="U122" i="1" s="1"/>
  <c r="AC122" i="1" s="1"/>
  <c r="L122" i="1"/>
  <c r="H122" i="1"/>
  <c r="O121" i="1"/>
  <c r="W121" i="1" s="1"/>
  <c r="AE121" i="1" s="1"/>
  <c r="N121" i="1"/>
  <c r="V121" i="1" s="1"/>
  <c r="AD121" i="1" s="1"/>
  <c r="M121" i="1"/>
  <c r="U121" i="1" s="1"/>
  <c r="AC121" i="1" s="1"/>
  <c r="L121" i="1"/>
  <c r="H121" i="1"/>
  <c r="O119" i="1"/>
  <c r="W119" i="1" s="1"/>
  <c r="AE119" i="1" s="1"/>
  <c r="N119" i="1"/>
  <c r="V119" i="1" s="1"/>
  <c r="AD119" i="1" s="1"/>
  <c r="M119" i="1"/>
  <c r="U119" i="1" s="1"/>
  <c r="AC119" i="1" s="1"/>
  <c r="L119" i="1"/>
  <c r="H119" i="1"/>
  <c r="O115" i="1"/>
  <c r="W115" i="1" s="1"/>
  <c r="AE115" i="1" s="1"/>
  <c r="N115" i="1"/>
  <c r="V115" i="1" s="1"/>
  <c r="AD115" i="1" s="1"/>
  <c r="M115" i="1"/>
  <c r="U115" i="1" s="1"/>
  <c r="AC115" i="1" s="1"/>
  <c r="L115" i="1"/>
  <c r="H115" i="1"/>
  <c r="O114" i="1"/>
  <c r="W114" i="1" s="1"/>
  <c r="AE114" i="1" s="1"/>
  <c r="N114" i="1"/>
  <c r="V114" i="1" s="1"/>
  <c r="AD114" i="1" s="1"/>
  <c r="M114" i="1"/>
  <c r="U114" i="1" s="1"/>
  <c r="AC114" i="1" s="1"/>
  <c r="L114" i="1"/>
  <c r="H114" i="1"/>
  <c r="O113" i="1"/>
  <c r="W113" i="1" s="1"/>
  <c r="AE113" i="1" s="1"/>
  <c r="N113" i="1"/>
  <c r="V113" i="1" s="1"/>
  <c r="AD113" i="1" s="1"/>
  <c r="M113" i="1"/>
  <c r="U113" i="1" s="1"/>
  <c r="AC113" i="1" s="1"/>
  <c r="L113" i="1"/>
  <c r="H113" i="1"/>
  <c r="O112" i="1"/>
  <c r="W112" i="1" s="1"/>
  <c r="AE112" i="1" s="1"/>
  <c r="N112" i="1"/>
  <c r="V112" i="1" s="1"/>
  <c r="AD112" i="1" s="1"/>
  <c r="M112" i="1"/>
  <c r="U112" i="1" s="1"/>
  <c r="AC112" i="1" s="1"/>
  <c r="L112" i="1"/>
  <c r="H112" i="1"/>
  <c r="O106" i="1"/>
  <c r="W106" i="1" s="1"/>
  <c r="AE106" i="1" s="1"/>
  <c r="N106" i="1"/>
  <c r="V106" i="1" s="1"/>
  <c r="AD106" i="1" s="1"/>
  <c r="M106" i="1"/>
  <c r="U106" i="1" s="1"/>
  <c r="AC106" i="1" s="1"/>
  <c r="L106" i="1"/>
  <c r="H106" i="1"/>
  <c r="O105" i="1"/>
  <c r="W105" i="1" s="1"/>
  <c r="AE105" i="1" s="1"/>
  <c r="N105" i="1"/>
  <c r="V105" i="1" s="1"/>
  <c r="AD105" i="1" s="1"/>
  <c r="M105" i="1"/>
  <c r="U105" i="1" s="1"/>
  <c r="AC105" i="1" s="1"/>
  <c r="L105" i="1"/>
  <c r="H105" i="1"/>
  <c r="O104" i="1"/>
  <c r="W104" i="1" s="1"/>
  <c r="AE104" i="1" s="1"/>
  <c r="N104" i="1"/>
  <c r="V104" i="1" s="1"/>
  <c r="AD104" i="1" s="1"/>
  <c r="M104" i="1"/>
  <c r="U104" i="1" s="1"/>
  <c r="AC104" i="1" s="1"/>
  <c r="L104" i="1"/>
  <c r="H104" i="1"/>
  <c r="O103" i="1"/>
  <c r="W103" i="1" s="1"/>
  <c r="AE103" i="1" s="1"/>
  <c r="N103" i="1"/>
  <c r="V103" i="1" s="1"/>
  <c r="AD103" i="1" s="1"/>
  <c r="M103" i="1"/>
  <c r="U103" i="1" s="1"/>
  <c r="AC103" i="1" s="1"/>
  <c r="L103" i="1"/>
  <c r="H103" i="1"/>
  <c r="H101" i="1"/>
  <c r="O97" i="1"/>
  <c r="W97" i="1" s="1"/>
  <c r="AE97" i="1" s="1"/>
  <c r="N97" i="1"/>
  <c r="V97" i="1" s="1"/>
  <c r="AD97" i="1" s="1"/>
  <c r="M97" i="1"/>
  <c r="U97" i="1" s="1"/>
  <c r="AC97" i="1" s="1"/>
  <c r="L97" i="1"/>
  <c r="H97" i="1"/>
  <c r="O96" i="1"/>
  <c r="W96" i="1" s="1"/>
  <c r="AE96" i="1" s="1"/>
  <c r="N96" i="1"/>
  <c r="V96" i="1" s="1"/>
  <c r="AD96" i="1" s="1"/>
  <c r="M96" i="1"/>
  <c r="U96" i="1" s="1"/>
  <c r="AC96" i="1" s="1"/>
  <c r="L96" i="1"/>
  <c r="H96" i="1"/>
  <c r="O95" i="1"/>
  <c r="W95" i="1" s="1"/>
  <c r="AE95" i="1" s="1"/>
  <c r="N95" i="1"/>
  <c r="V95" i="1" s="1"/>
  <c r="AD95" i="1" s="1"/>
  <c r="M95" i="1"/>
  <c r="U95" i="1" s="1"/>
  <c r="AC95" i="1" s="1"/>
  <c r="L95" i="1"/>
  <c r="H95" i="1"/>
  <c r="O94" i="1"/>
  <c r="W94" i="1" s="1"/>
  <c r="AE94" i="1" s="1"/>
  <c r="N94" i="1"/>
  <c r="V94" i="1" s="1"/>
  <c r="AD94" i="1" s="1"/>
  <c r="M94" i="1"/>
  <c r="U94" i="1" s="1"/>
  <c r="AC94" i="1" s="1"/>
  <c r="L94" i="1"/>
  <c r="H94" i="1"/>
  <c r="O88" i="1"/>
  <c r="W88" i="1" s="1"/>
  <c r="AE88" i="1" s="1"/>
  <c r="N88" i="1"/>
  <c r="V88" i="1" s="1"/>
  <c r="AD88" i="1" s="1"/>
  <c r="M88" i="1"/>
  <c r="U88" i="1" s="1"/>
  <c r="AC88" i="1" s="1"/>
  <c r="L88" i="1"/>
  <c r="H88" i="1"/>
  <c r="O87" i="1"/>
  <c r="W87" i="1" s="1"/>
  <c r="AE87" i="1" s="1"/>
  <c r="N87" i="1"/>
  <c r="V87" i="1" s="1"/>
  <c r="AD87" i="1" s="1"/>
  <c r="M87" i="1"/>
  <c r="U87" i="1" s="1"/>
  <c r="AC87" i="1" s="1"/>
  <c r="L87" i="1"/>
  <c r="H87" i="1"/>
  <c r="O86" i="1"/>
  <c r="W86" i="1" s="1"/>
  <c r="AE86" i="1" s="1"/>
  <c r="N86" i="1"/>
  <c r="V86" i="1" s="1"/>
  <c r="AD86" i="1" s="1"/>
  <c r="M86" i="1"/>
  <c r="U86" i="1" s="1"/>
  <c r="AC86" i="1" s="1"/>
  <c r="L86" i="1"/>
  <c r="H86" i="1"/>
  <c r="O85" i="1"/>
  <c r="W85" i="1" s="1"/>
  <c r="AE85" i="1" s="1"/>
  <c r="N85" i="1"/>
  <c r="V85" i="1" s="1"/>
  <c r="AD85" i="1" s="1"/>
  <c r="M85" i="1"/>
  <c r="U85" i="1" s="1"/>
  <c r="AC85" i="1" s="1"/>
  <c r="L85" i="1"/>
  <c r="H85" i="1"/>
  <c r="O83" i="1"/>
  <c r="W83" i="1" s="1"/>
  <c r="N83" i="1"/>
  <c r="V83" i="1" s="1"/>
  <c r="AD83" i="1" s="1"/>
  <c r="M83" i="1"/>
  <c r="U83" i="1" s="1"/>
  <c r="AC83" i="1" s="1"/>
  <c r="L83" i="1"/>
  <c r="H83" i="1"/>
  <c r="O79" i="1"/>
  <c r="W79" i="1" s="1"/>
  <c r="AE79" i="1" s="1"/>
  <c r="N79" i="1"/>
  <c r="V79" i="1" s="1"/>
  <c r="AD79" i="1" s="1"/>
  <c r="M79" i="1"/>
  <c r="U79" i="1" s="1"/>
  <c r="AC79" i="1" s="1"/>
  <c r="L79" i="1"/>
  <c r="H79" i="1"/>
  <c r="O78" i="1"/>
  <c r="W78" i="1" s="1"/>
  <c r="AE78" i="1" s="1"/>
  <c r="N78" i="1"/>
  <c r="V78" i="1" s="1"/>
  <c r="AD78" i="1" s="1"/>
  <c r="M78" i="1"/>
  <c r="U78" i="1" s="1"/>
  <c r="AC78" i="1" s="1"/>
  <c r="L78" i="1"/>
  <c r="H78" i="1"/>
  <c r="O77" i="1"/>
  <c r="W77" i="1" s="1"/>
  <c r="AE77" i="1" s="1"/>
  <c r="N77" i="1"/>
  <c r="V77" i="1" s="1"/>
  <c r="AD77" i="1" s="1"/>
  <c r="M77" i="1"/>
  <c r="U77" i="1" s="1"/>
  <c r="AC77" i="1" s="1"/>
  <c r="L77" i="1"/>
  <c r="H77" i="1"/>
  <c r="O76" i="1"/>
  <c r="W76" i="1" s="1"/>
  <c r="AE76" i="1" s="1"/>
  <c r="N76" i="1"/>
  <c r="V76" i="1" s="1"/>
  <c r="AD76" i="1" s="1"/>
  <c r="M76" i="1"/>
  <c r="U76" i="1" s="1"/>
  <c r="AC76" i="1" s="1"/>
  <c r="L76" i="1"/>
  <c r="H76" i="1"/>
  <c r="O74" i="1"/>
  <c r="W74" i="1" s="1"/>
  <c r="AE74" i="1" s="1"/>
  <c r="N74" i="1"/>
  <c r="V74" i="1" s="1"/>
  <c r="AD74" i="1" s="1"/>
  <c r="M74" i="1"/>
  <c r="U74" i="1" s="1"/>
  <c r="AC74" i="1" s="1"/>
  <c r="L74" i="1"/>
  <c r="H74" i="1"/>
  <c r="S473" i="1"/>
  <c r="R473" i="1"/>
  <c r="Q473" i="1"/>
  <c r="K473" i="1"/>
  <c r="J473" i="1"/>
  <c r="I473" i="1"/>
  <c r="G473" i="1"/>
  <c r="F473" i="1"/>
  <c r="E473" i="1"/>
  <c r="O70" i="1"/>
  <c r="W70" i="1" s="1"/>
  <c r="AE70" i="1" s="1"/>
  <c r="N70" i="1"/>
  <c r="V70" i="1" s="1"/>
  <c r="AD70" i="1" s="1"/>
  <c r="M70" i="1"/>
  <c r="U70" i="1" s="1"/>
  <c r="AC70" i="1" s="1"/>
  <c r="L70" i="1"/>
  <c r="H70" i="1"/>
  <c r="O69" i="1"/>
  <c r="W69" i="1" s="1"/>
  <c r="AE69" i="1" s="1"/>
  <c r="N69" i="1"/>
  <c r="V69" i="1" s="1"/>
  <c r="AD69" i="1" s="1"/>
  <c r="M69" i="1"/>
  <c r="U69" i="1" s="1"/>
  <c r="AC69" i="1" s="1"/>
  <c r="L69" i="1"/>
  <c r="H69" i="1"/>
  <c r="O68" i="1"/>
  <c r="W68" i="1" s="1"/>
  <c r="AE68" i="1" s="1"/>
  <c r="N68" i="1"/>
  <c r="V68" i="1" s="1"/>
  <c r="AD68" i="1" s="1"/>
  <c r="M68" i="1"/>
  <c r="U68" i="1" s="1"/>
  <c r="AC68" i="1" s="1"/>
  <c r="L68" i="1"/>
  <c r="H68" i="1"/>
  <c r="O67" i="1"/>
  <c r="W67" i="1" s="1"/>
  <c r="AE67" i="1" s="1"/>
  <c r="N67" i="1"/>
  <c r="V67" i="1" s="1"/>
  <c r="AD67" i="1" s="1"/>
  <c r="M67" i="1"/>
  <c r="U67" i="1" s="1"/>
  <c r="AC67" i="1" s="1"/>
  <c r="L67" i="1"/>
  <c r="H67" i="1"/>
  <c r="O65" i="1"/>
  <c r="W65" i="1" s="1"/>
  <c r="AE65" i="1" s="1"/>
  <c r="N65" i="1"/>
  <c r="V65" i="1" s="1"/>
  <c r="AD65" i="1" s="1"/>
  <c r="M65" i="1"/>
  <c r="U65" i="1" s="1"/>
  <c r="AC65" i="1" s="1"/>
  <c r="L65" i="1"/>
  <c r="H65" i="1"/>
  <c r="I57" i="1"/>
  <c r="P62" i="1"/>
  <c r="L62" i="1"/>
  <c r="H62" i="1"/>
  <c r="O61" i="1"/>
  <c r="W61" i="1" s="1"/>
  <c r="AE61" i="1" s="1"/>
  <c r="N61" i="1"/>
  <c r="V61" i="1" s="1"/>
  <c r="AD61" i="1" s="1"/>
  <c r="M61" i="1"/>
  <c r="U61" i="1" s="1"/>
  <c r="AC61" i="1" s="1"/>
  <c r="L61" i="1"/>
  <c r="H61" i="1"/>
  <c r="O60" i="1"/>
  <c r="W60" i="1" s="1"/>
  <c r="AE60" i="1" s="1"/>
  <c r="N60" i="1"/>
  <c r="V60" i="1" s="1"/>
  <c r="AD60" i="1" s="1"/>
  <c r="M60" i="1"/>
  <c r="U60" i="1" s="1"/>
  <c r="AC60" i="1" s="1"/>
  <c r="L60" i="1"/>
  <c r="H60" i="1"/>
  <c r="O59" i="1"/>
  <c r="W59" i="1" s="1"/>
  <c r="AE59" i="1" s="1"/>
  <c r="N59" i="1"/>
  <c r="V59" i="1" s="1"/>
  <c r="AD59" i="1" s="1"/>
  <c r="M59" i="1"/>
  <c r="U59" i="1" s="1"/>
  <c r="AC59" i="1" s="1"/>
  <c r="L59" i="1"/>
  <c r="H59" i="1"/>
  <c r="O58" i="1"/>
  <c r="W58" i="1" s="1"/>
  <c r="AE58" i="1" s="1"/>
  <c r="N58" i="1"/>
  <c r="V58" i="1" s="1"/>
  <c r="AD58" i="1" s="1"/>
  <c r="M58" i="1"/>
  <c r="U58" i="1" s="1"/>
  <c r="AC58" i="1" s="1"/>
  <c r="L58" i="1"/>
  <c r="H58" i="1"/>
  <c r="O56" i="1"/>
  <c r="W56" i="1" s="1"/>
  <c r="AE56" i="1" s="1"/>
  <c r="N56" i="1"/>
  <c r="V56" i="1" s="1"/>
  <c r="AD56" i="1" s="1"/>
  <c r="M56" i="1"/>
  <c r="U56" i="1" s="1"/>
  <c r="AC56" i="1" s="1"/>
  <c r="L56" i="1"/>
  <c r="H56" i="1"/>
  <c r="P53" i="1"/>
  <c r="L53" i="1"/>
  <c r="H53" i="1"/>
  <c r="O52" i="1"/>
  <c r="W52" i="1" s="1"/>
  <c r="AE52" i="1" s="1"/>
  <c r="N52" i="1"/>
  <c r="V52" i="1" s="1"/>
  <c r="AD52" i="1" s="1"/>
  <c r="M52" i="1"/>
  <c r="U52" i="1" s="1"/>
  <c r="AC52" i="1" s="1"/>
  <c r="L52" i="1"/>
  <c r="H52" i="1"/>
  <c r="O51" i="1"/>
  <c r="W51" i="1" s="1"/>
  <c r="AE51" i="1" s="1"/>
  <c r="N51" i="1"/>
  <c r="V51" i="1" s="1"/>
  <c r="AD51" i="1" s="1"/>
  <c r="M51" i="1"/>
  <c r="U51" i="1" s="1"/>
  <c r="AC51" i="1" s="1"/>
  <c r="L51" i="1"/>
  <c r="H51" i="1"/>
  <c r="O50" i="1"/>
  <c r="W50" i="1" s="1"/>
  <c r="AE50" i="1" s="1"/>
  <c r="N50" i="1"/>
  <c r="V50" i="1" s="1"/>
  <c r="AD50" i="1" s="1"/>
  <c r="M50" i="1"/>
  <c r="U50" i="1" s="1"/>
  <c r="AC50" i="1" s="1"/>
  <c r="L50" i="1"/>
  <c r="H50" i="1"/>
  <c r="O49" i="1"/>
  <c r="W49" i="1" s="1"/>
  <c r="AE49" i="1" s="1"/>
  <c r="N49" i="1"/>
  <c r="V49" i="1" s="1"/>
  <c r="AD49" i="1" s="1"/>
  <c r="M49" i="1"/>
  <c r="U49" i="1" s="1"/>
  <c r="AC49" i="1" s="1"/>
  <c r="L49" i="1"/>
  <c r="H49" i="1"/>
  <c r="O47" i="1"/>
  <c r="W47" i="1" s="1"/>
  <c r="AE47" i="1" s="1"/>
  <c r="N47" i="1"/>
  <c r="V47" i="1" s="1"/>
  <c r="AD47" i="1" s="1"/>
  <c r="M47" i="1"/>
  <c r="U47" i="1" s="1"/>
  <c r="AC47" i="1" s="1"/>
  <c r="L47" i="1"/>
  <c r="H47" i="1"/>
  <c r="P44" i="1"/>
  <c r="L44" i="1"/>
  <c r="H44" i="1"/>
  <c r="O43" i="1"/>
  <c r="W43" i="1" s="1"/>
  <c r="AE43" i="1" s="1"/>
  <c r="N43" i="1"/>
  <c r="V43" i="1" s="1"/>
  <c r="AD43" i="1" s="1"/>
  <c r="M43" i="1"/>
  <c r="U43" i="1" s="1"/>
  <c r="AC43" i="1" s="1"/>
  <c r="L43" i="1"/>
  <c r="H43" i="1"/>
  <c r="O42" i="1"/>
  <c r="W42" i="1" s="1"/>
  <c r="AE42" i="1" s="1"/>
  <c r="N42" i="1"/>
  <c r="V42" i="1" s="1"/>
  <c r="AD42" i="1" s="1"/>
  <c r="M42" i="1"/>
  <c r="U42" i="1" s="1"/>
  <c r="AC42" i="1" s="1"/>
  <c r="L42" i="1"/>
  <c r="H42" i="1"/>
  <c r="O41" i="1"/>
  <c r="W41" i="1" s="1"/>
  <c r="AE41" i="1" s="1"/>
  <c r="N41" i="1"/>
  <c r="V41" i="1" s="1"/>
  <c r="AD41" i="1" s="1"/>
  <c r="M41" i="1"/>
  <c r="U41" i="1" s="1"/>
  <c r="AC41" i="1" s="1"/>
  <c r="L41" i="1"/>
  <c r="H41" i="1"/>
  <c r="O40" i="1"/>
  <c r="W40" i="1" s="1"/>
  <c r="AE40" i="1" s="1"/>
  <c r="N40" i="1"/>
  <c r="V40" i="1" s="1"/>
  <c r="AD40" i="1" s="1"/>
  <c r="M40" i="1"/>
  <c r="U40" i="1" s="1"/>
  <c r="AC40" i="1" s="1"/>
  <c r="L40" i="1"/>
  <c r="H40" i="1"/>
  <c r="O38" i="1"/>
  <c r="W38" i="1" s="1"/>
  <c r="AE38" i="1" s="1"/>
  <c r="N38" i="1"/>
  <c r="V38" i="1" s="1"/>
  <c r="AD38" i="1" s="1"/>
  <c r="M38" i="1"/>
  <c r="U38" i="1" s="1"/>
  <c r="AC38" i="1" s="1"/>
  <c r="L38" i="1"/>
  <c r="H38" i="1"/>
  <c r="P35" i="1"/>
  <c r="L35" i="1"/>
  <c r="H35" i="1"/>
  <c r="O34" i="1"/>
  <c r="W34" i="1" s="1"/>
  <c r="AE34" i="1" s="1"/>
  <c r="N34" i="1"/>
  <c r="V34" i="1" s="1"/>
  <c r="AD34" i="1" s="1"/>
  <c r="M34" i="1"/>
  <c r="U34" i="1" s="1"/>
  <c r="AC34" i="1" s="1"/>
  <c r="L34" i="1"/>
  <c r="H34" i="1"/>
  <c r="O33" i="1"/>
  <c r="W33" i="1" s="1"/>
  <c r="AE33" i="1" s="1"/>
  <c r="N33" i="1"/>
  <c r="V33" i="1" s="1"/>
  <c r="AD33" i="1" s="1"/>
  <c r="M33" i="1"/>
  <c r="U33" i="1" s="1"/>
  <c r="AC33" i="1" s="1"/>
  <c r="L33" i="1"/>
  <c r="H33" i="1"/>
  <c r="O32" i="1"/>
  <c r="W32" i="1" s="1"/>
  <c r="AE32" i="1" s="1"/>
  <c r="N32" i="1"/>
  <c r="V32" i="1" s="1"/>
  <c r="AD32" i="1" s="1"/>
  <c r="M32" i="1"/>
  <c r="U32" i="1" s="1"/>
  <c r="AC32" i="1" s="1"/>
  <c r="L32" i="1"/>
  <c r="H32" i="1"/>
  <c r="O31" i="1"/>
  <c r="W31" i="1" s="1"/>
  <c r="AE31" i="1" s="1"/>
  <c r="N31" i="1"/>
  <c r="V31" i="1" s="1"/>
  <c r="AD31" i="1" s="1"/>
  <c r="M31" i="1"/>
  <c r="U31" i="1" s="1"/>
  <c r="AC31" i="1" s="1"/>
  <c r="L31" i="1"/>
  <c r="H31" i="1"/>
  <c r="O29" i="1"/>
  <c r="W29" i="1" s="1"/>
  <c r="AE29" i="1" s="1"/>
  <c r="N29" i="1"/>
  <c r="V29" i="1" s="1"/>
  <c r="AD29" i="1" s="1"/>
  <c r="M29" i="1"/>
  <c r="U29" i="1" s="1"/>
  <c r="AC29" i="1" s="1"/>
  <c r="L29" i="1"/>
  <c r="H29" i="1"/>
  <c r="O25" i="1"/>
  <c r="W25" i="1" s="1"/>
  <c r="AE25" i="1" s="1"/>
  <c r="AF25" i="1" s="1"/>
  <c r="N25" i="1"/>
  <c r="V25" i="1" s="1"/>
  <c r="AD25" i="1" s="1"/>
  <c r="M25" i="1"/>
  <c r="U25" i="1" s="1"/>
  <c r="AC25" i="1" s="1"/>
  <c r="L25" i="1"/>
  <c r="H25" i="1"/>
  <c r="O24" i="1"/>
  <c r="W24" i="1" s="1"/>
  <c r="AE24" i="1" s="1"/>
  <c r="N24" i="1"/>
  <c r="V24" i="1" s="1"/>
  <c r="AD24" i="1" s="1"/>
  <c r="M24" i="1"/>
  <c r="U24" i="1" s="1"/>
  <c r="AC24" i="1" s="1"/>
  <c r="L24" i="1"/>
  <c r="H24" i="1"/>
  <c r="O23" i="1"/>
  <c r="W23" i="1" s="1"/>
  <c r="AE23" i="1" s="1"/>
  <c r="N23" i="1"/>
  <c r="V23" i="1" s="1"/>
  <c r="AD23" i="1" s="1"/>
  <c r="M23" i="1"/>
  <c r="U23" i="1" s="1"/>
  <c r="AC23" i="1" s="1"/>
  <c r="L23" i="1"/>
  <c r="H23" i="1"/>
  <c r="O22" i="1"/>
  <c r="W22" i="1" s="1"/>
  <c r="AE22" i="1" s="1"/>
  <c r="N22" i="1"/>
  <c r="V22" i="1" s="1"/>
  <c r="AD22" i="1" s="1"/>
  <c r="M22" i="1"/>
  <c r="U22" i="1" s="1"/>
  <c r="AC22" i="1" s="1"/>
  <c r="L22" i="1"/>
  <c r="H22" i="1"/>
  <c r="P20" i="1"/>
  <c r="L20" i="1"/>
  <c r="H20" i="1"/>
  <c r="P19" i="1"/>
  <c r="L19" i="1"/>
  <c r="H19" i="1"/>
  <c r="H18" i="1"/>
  <c r="O14" i="1"/>
  <c r="W14" i="1" s="1"/>
  <c r="AE14" i="1" s="1"/>
  <c r="N14" i="1"/>
  <c r="V14" i="1" s="1"/>
  <c r="AD14" i="1" s="1"/>
  <c r="M14" i="1"/>
  <c r="U14" i="1" s="1"/>
  <c r="AC14" i="1" s="1"/>
  <c r="L14" i="1"/>
  <c r="H14" i="1"/>
  <c r="O13" i="1"/>
  <c r="W13" i="1" s="1"/>
  <c r="AE13" i="1" s="1"/>
  <c r="N13" i="1"/>
  <c r="V13" i="1" s="1"/>
  <c r="AD13" i="1" s="1"/>
  <c r="M13" i="1"/>
  <c r="U13" i="1" s="1"/>
  <c r="AC13" i="1" s="1"/>
  <c r="L13" i="1"/>
  <c r="H13" i="1"/>
  <c r="O12" i="1"/>
  <c r="W12" i="1" s="1"/>
  <c r="AE12" i="1" s="1"/>
  <c r="N12" i="1"/>
  <c r="V12" i="1" s="1"/>
  <c r="AD12" i="1" s="1"/>
  <c r="M12" i="1"/>
  <c r="U12" i="1" s="1"/>
  <c r="AC12" i="1" s="1"/>
  <c r="L12" i="1"/>
  <c r="H12" i="1"/>
  <c r="O11" i="1"/>
  <c r="W11" i="1" s="1"/>
  <c r="AE11" i="1" s="1"/>
  <c r="N11" i="1"/>
  <c r="V11" i="1" s="1"/>
  <c r="AD11" i="1" s="1"/>
  <c r="M11" i="1"/>
  <c r="U11" i="1" s="1"/>
  <c r="AC11" i="1" s="1"/>
  <c r="L11" i="1"/>
  <c r="H11" i="1"/>
  <c r="AD345" i="1" l="1"/>
  <c r="AF263" i="1"/>
  <c r="AF269" i="1"/>
  <c r="AD455" i="1"/>
  <c r="AF302" i="1"/>
  <c r="AF164" i="1"/>
  <c r="AF113" i="1"/>
  <c r="AF122" i="1"/>
  <c r="AF132" i="1"/>
  <c r="AC470" i="1"/>
  <c r="AF41" i="1"/>
  <c r="AF42" i="1"/>
  <c r="AC475" i="1"/>
  <c r="AC477" i="1"/>
  <c r="AF119" i="1"/>
  <c r="AD481" i="1"/>
  <c r="AF140" i="1"/>
  <c r="AF146" i="1"/>
  <c r="AD483" i="1"/>
  <c r="AF158" i="1"/>
  <c r="AC484" i="1"/>
  <c r="AF178" i="1"/>
  <c r="AD487" i="1"/>
  <c r="AF194" i="1"/>
  <c r="AF205" i="1"/>
  <c r="AF211" i="1"/>
  <c r="AF242" i="1"/>
  <c r="AF244" i="1"/>
  <c r="AF255" i="1"/>
  <c r="AF283" i="1"/>
  <c r="AF285" i="1"/>
  <c r="AF262" i="1"/>
  <c r="AF38" i="1"/>
  <c r="AF95" i="1"/>
  <c r="AF123" i="1"/>
  <c r="AF187" i="1"/>
  <c r="AF234" i="1"/>
  <c r="AF293" i="1"/>
  <c r="AC455" i="1"/>
  <c r="AD456" i="1"/>
  <c r="AF324" i="1"/>
  <c r="AF325" i="1"/>
  <c r="AF168" i="1"/>
  <c r="AF319" i="1"/>
  <c r="AC406" i="1"/>
  <c r="AE409" i="1"/>
  <c r="AF14" i="1"/>
  <c r="AD469" i="1"/>
  <c r="AD472" i="1"/>
  <c r="AE473" i="1"/>
  <c r="AF67" i="1"/>
  <c r="X83" i="1"/>
  <c r="AE83" i="1"/>
  <c r="AF83" i="1" s="1"/>
  <c r="AD406" i="1"/>
  <c r="AF13" i="1"/>
  <c r="AD405" i="1"/>
  <c r="AD467" i="1"/>
  <c r="AE406" i="1"/>
  <c r="AF12" i="1"/>
  <c r="AF29" i="1"/>
  <c r="AE418" i="1"/>
  <c r="AF34" i="1"/>
  <c r="AF43" i="1"/>
  <c r="AD471" i="1"/>
  <c r="AF50" i="1"/>
  <c r="AF77" i="1"/>
  <c r="AF78" i="1"/>
  <c r="AF88" i="1"/>
  <c r="AF106" i="1"/>
  <c r="AF121" i="1"/>
  <c r="AF128" i="1"/>
  <c r="AD480" i="1"/>
  <c r="AC481" i="1"/>
  <c r="AF148" i="1"/>
  <c r="AE482" i="1"/>
  <c r="AC483" i="1"/>
  <c r="AF169" i="1"/>
  <c r="AF177" i="1"/>
  <c r="AD486" i="1"/>
  <c r="AF185" i="1"/>
  <c r="AC487" i="1"/>
  <c r="AF195" i="1"/>
  <c r="AF206" i="1"/>
  <c r="AD212" i="1"/>
  <c r="AF214" i="1"/>
  <c r="AC456" i="1"/>
  <c r="AD457" i="1"/>
  <c r="AE458" i="1"/>
  <c r="AF225" i="1"/>
  <c r="AE462" i="1"/>
  <c r="AF229" i="1"/>
  <c r="AC345" i="1"/>
  <c r="AD347" i="1"/>
  <c r="AD366" i="1"/>
  <c r="AE480" i="1"/>
  <c r="AF130" i="1"/>
  <c r="AF213" i="1"/>
  <c r="AE212" i="1"/>
  <c r="AE202" i="1" s="1"/>
  <c r="AF224" i="1"/>
  <c r="AE347" i="1"/>
  <c r="AF315" i="1"/>
  <c r="AC409" i="1"/>
  <c r="AC468" i="1"/>
  <c r="AF23" i="1"/>
  <c r="AF24" i="1"/>
  <c r="AD470" i="1"/>
  <c r="AF47" i="1"/>
  <c r="AF52" i="1"/>
  <c r="AF61" i="1"/>
  <c r="AC473" i="1"/>
  <c r="AF69" i="1"/>
  <c r="AF74" i="1"/>
  <c r="AF76" i="1"/>
  <c r="AD475" i="1"/>
  <c r="AF86" i="1"/>
  <c r="AF97" i="1"/>
  <c r="AD477" i="1"/>
  <c r="AF104" i="1"/>
  <c r="AF115" i="1"/>
  <c r="AF139" i="1"/>
  <c r="AE481" i="1"/>
  <c r="AF150" i="1"/>
  <c r="AF151" i="1"/>
  <c r="AF157" i="1"/>
  <c r="AE483" i="1"/>
  <c r="AD484" i="1"/>
  <c r="AF167" i="1"/>
  <c r="AC485" i="1"/>
  <c r="AF193" i="1"/>
  <c r="AE487" i="1"/>
  <c r="AF204" i="1"/>
  <c r="AF208" i="1"/>
  <c r="AF210" i="1"/>
  <c r="U216" i="1"/>
  <c r="U365" i="1" s="1"/>
  <c r="AC219" i="1"/>
  <c r="AC216" i="1" s="1"/>
  <c r="AC365" i="1" s="1"/>
  <c r="AE456" i="1"/>
  <c r="AF223" i="1"/>
  <c r="AF232" i="1"/>
  <c r="AF254" i="1"/>
  <c r="AF304" i="1"/>
  <c r="AF309" i="1"/>
  <c r="AC341" i="1"/>
  <c r="AF313" i="1"/>
  <c r="AD343" i="1"/>
  <c r="AF314" i="1"/>
  <c r="AF323" i="1"/>
  <c r="AE486" i="1"/>
  <c r="AF184" i="1"/>
  <c r="AD409" i="1"/>
  <c r="AD468" i="1"/>
  <c r="AC469" i="1"/>
  <c r="AF33" i="1"/>
  <c r="AF40" i="1"/>
  <c r="AE470" i="1"/>
  <c r="AC472" i="1"/>
  <c r="AF59" i="1"/>
  <c r="AF60" i="1"/>
  <c r="AD473" i="1"/>
  <c r="AF68" i="1"/>
  <c r="AF85" i="1"/>
  <c r="AE475" i="1"/>
  <c r="AC476" i="1"/>
  <c r="AF96" i="1"/>
  <c r="AF103" i="1"/>
  <c r="AE477" i="1"/>
  <c r="AC478" i="1"/>
  <c r="AF114" i="1"/>
  <c r="AF124" i="1"/>
  <c r="AF133" i="1"/>
  <c r="AF137" i="1"/>
  <c r="AF155" i="1"/>
  <c r="AF166" i="1"/>
  <c r="AE484" i="1"/>
  <c r="AD485" i="1"/>
  <c r="AF176" i="1"/>
  <c r="AF191" i="1"/>
  <c r="AF209" i="1"/>
  <c r="V216" i="1"/>
  <c r="V365" i="1" s="1"/>
  <c r="AD219" i="1"/>
  <c r="AD216" i="1" s="1"/>
  <c r="AD365" i="1" s="1"/>
  <c r="AF222" i="1"/>
  <c r="AF253" i="1"/>
  <c r="AF305" i="1"/>
  <c r="AD341" i="1"/>
  <c r="AE343" i="1"/>
  <c r="AF322" i="1"/>
  <c r="U463" i="1"/>
  <c r="AC270" i="1"/>
  <c r="AC463" i="1" s="1"/>
  <c r="AE471" i="1"/>
  <c r="AF49" i="1"/>
  <c r="AC343" i="1"/>
  <c r="AC418" i="1"/>
  <c r="AD478" i="1"/>
  <c r="AE216" i="1"/>
  <c r="AC458" i="1"/>
  <c r="AC462" i="1"/>
  <c r="AF243" i="1"/>
  <c r="AF245" i="1"/>
  <c r="AF252" i="1"/>
  <c r="AF284" i="1"/>
  <c r="AF312" i="1"/>
  <c r="AF265" i="1"/>
  <c r="AF11" i="1"/>
  <c r="AE467" i="1"/>
  <c r="AC407" i="1"/>
  <c r="AD407" i="1"/>
  <c r="AF22" i="1"/>
  <c r="AE468" i="1"/>
  <c r="AF32" i="1"/>
  <c r="AD476" i="1"/>
  <c r="AC482" i="1"/>
  <c r="AF175" i="1"/>
  <c r="AE485" i="1"/>
  <c r="AC405" i="1"/>
  <c r="AC467" i="1"/>
  <c r="AD418" i="1"/>
  <c r="AE469" i="1"/>
  <c r="AF31" i="1"/>
  <c r="AC471" i="1"/>
  <c r="AF51" i="1"/>
  <c r="AF56" i="1"/>
  <c r="AE472" i="1"/>
  <c r="AF58" i="1"/>
  <c r="AF65" i="1"/>
  <c r="AF70" i="1"/>
  <c r="AF79" i="1"/>
  <c r="AF87" i="1"/>
  <c r="AF94" i="1"/>
  <c r="AE476" i="1"/>
  <c r="AF105" i="1"/>
  <c r="AF112" i="1"/>
  <c r="AE478" i="1"/>
  <c r="AC480" i="1"/>
  <c r="AF131" i="1"/>
  <c r="AF141" i="1"/>
  <c r="AF142" i="1"/>
  <c r="AD482" i="1"/>
  <c r="AF149" i="1"/>
  <c r="AF159" i="1"/>
  <c r="AF160" i="1"/>
  <c r="AC486" i="1"/>
  <c r="AF186" i="1"/>
  <c r="AF196" i="1"/>
  <c r="AF200" i="1"/>
  <c r="AF207" i="1"/>
  <c r="AC212" i="1"/>
  <c r="AC202" i="1" s="1"/>
  <c r="AF215" i="1"/>
  <c r="AC457" i="1"/>
  <c r="AD458" i="1"/>
  <c r="AD462" i="1"/>
  <c r="AF233" i="1"/>
  <c r="AF235" i="1"/>
  <c r="AF303" i="1"/>
  <c r="AC347" i="1"/>
  <c r="AC366" i="1"/>
  <c r="AF329" i="1"/>
  <c r="AF264" i="1"/>
  <c r="AE463" i="1"/>
  <c r="AF295" i="1"/>
  <c r="L471" i="1"/>
  <c r="V212" i="1"/>
  <c r="V471" i="1"/>
  <c r="V481" i="1"/>
  <c r="X146" i="1"/>
  <c r="U471" i="1"/>
  <c r="U212" i="1"/>
  <c r="V472" i="1"/>
  <c r="X95" i="1"/>
  <c r="X149" i="1"/>
  <c r="U472" i="1"/>
  <c r="X74" i="1"/>
  <c r="X150" i="1"/>
  <c r="V470" i="1"/>
  <c r="X151" i="1"/>
  <c r="X232" i="1"/>
  <c r="U481" i="1"/>
  <c r="X96" i="1"/>
  <c r="X88" i="1"/>
  <c r="X77" i="1"/>
  <c r="X79" i="1"/>
  <c r="X87" i="1"/>
  <c r="X65" i="1"/>
  <c r="X69" i="1"/>
  <c r="X262" i="1"/>
  <c r="X263" i="1"/>
  <c r="X265" i="1"/>
  <c r="X23" i="1"/>
  <c r="X24" i="1"/>
  <c r="X43" i="1"/>
  <c r="X97" i="1"/>
  <c r="X86" i="1"/>
  <c r="X78" i="1"/>
  <c r="X68" i="1"/>
  <c r="X244" i="1"/>
  <c r="X329" i="1"/>
  <c r="V462" i="1"/>
  <c r="U455" i="1"/>
  <c r="U456" i="1"/>
  <c r="U458" i="1"/>
  <c r="X185" i="1"/>
  <c r="X186" i="1"/>
  <c r="X187" i="1"/>
  <c r="X191" i="1"/>
  <c r="X194" i="1"/>
  <c r="X195" i="1"/>
  <c r="X196" i="1"/>
  <c r="X309" i="1"/>
  <c r="V406" i="1"/>
  <c r="X322" i="1"/>
  <c r="X323" i="1"/>
  <c r="X324" i="1"/>
  <c r="X325" i="1"/>
  <c r="U470" i="1"/>
  <c r="L202" i="1"/>
  <c r="J351" i="1"/>
  <c r="V372" i="1"/>
  <c r="V407" i="1"/>
  <c r="U406" i="1"/>
  <c r="X233" i="1"/>
  <c r="W372" i="1"/>
  <c r="X285" i="1"/>
  <c r="U457" i="1"/>
  <c r="X264" i="1"/>
  <c r="X242" i="1"/>
  <c r="X70" i="1"/>
  <c r="U469" i="1"/>
  <c r="V469" i="1"/>
  <c r="X32" i="1"/>
  <c r="X33" i="1"/>
  <c r="X34" i="1"/>
  <c r="X25" i="1"/>
  <c r="X103" i="1"/>
  <c r="X112" i="1"/>
  <c r="X229" i="1"/>
  <c r="W462" i="1"/>
  <c r="W366" i="1"/>
  <c r="X319" i="1"/>
  <c r="V373" i="1"/>
  <c r="V374" i="1"/>
  <c r="V376" i="1"/>
  <c r="V378" i="1"/>
  <c r="V409" i="1"/>
  <c r="X104" i="1"/>
  <c r="X105" i="1"/>
  <c r="X106" i="1"/>
  <c r="X113" i="1"/>
  <c r="X114" i="1"/>
  <c r="X115" i="1"/>
  <c r="U343" i="1"/>
  <c r="X254" i="1"/>
  <c r="X282" i="1"/>
  <c r="X302" i="1"/>
  <c r="X303" i="1"/>
  <c r="X304" i="1"/>
  <c r="X305" i="1"/>
  <c r="U405" i="1"/>
  <c r="W470" i="1"/>
  <c r="X40" i="1"/>
  <c r="X121" i="1"/>
  <c r="X130" i="1"/>
  <c r="W481" i="1"/>
  <c r="X139" i="1"/>
  <c r="X157" i="1"/>
  <c r="X166" i="1"/>
  <c r="X175" i="1"/>
  <c r="X219" i="1"/>
  <c r="W216" i="1"/>
  <c r="X222" i="1"/>
  <c r="X223" i="1"/>
  <c r="W456" i="1"/>
  <c r="X224" i="1"/>
  <c r="W458" i="1"/>
  <c r="X225" i="1"/>
  <c r="X312" i="1"/>
  <c r="W343" i="1"/>
  <c r="X313" i="1"/>
  <c r="W347" i="1"/>
  <c r="X315" i="1"/>
  <c r="W292" i="1"/>
  <c r="W294" i="1"/>
  <c r="U372" i="1"/>
  <c r="U373" i="1"/>
  <c r="U374" i="1"/>
  <c r="U376" i="1"/>
  <c r="U378" i="1"/>
  <c r="U409" i="1"/>
  <c r="U418" i="1"/>
  <c r="X38" i="1"/>
  <c r="X41" i="1"/>
  <c r="X42" i="1"/>
  <c r="X119" i="1"/>
  <c r="X122" i="1"/>
  <c r="X123" i="1"/>
  <c r="X124" i="1"/>
  <c r="X128" i="1"/>
  <c r="X131" i="1"/>
  <c r="X132" i="1"/>
  <c r="X133" i="1"/>
  <c r="X137" i="1"/>
  <c r="X140" i="1"/>
  <c r="X141" i="1"/>
  <c r="X142" i="1"/>
  <c r="X155" i="1"/>
  <c r="X158" i="1"/>
  <c r="X159" i="1"/>
  <c r="X160" i="1"/>
  <c r="X164" i="1"/>
  <c r="X167" i="1"/>
  <c r="X168" i="1"/>
  <c r="X169" i="1"/>
  <c r="X176" i="1"/>
  <c r="X177" i="1"/>
  <c r="X178" i="1"/>
  <c r="X283" i="1"/>
  <c r="W345" i="1"/>
  <c r="X293" i="1"/>
  <c r="X295" i="1"/>
  <c r="W406" i="1"/>
  <c r="X12" i="1"/>
  <c r="W469" i="1"/>
  <c r="X31" i="1"/>
  <c r="V455" i="1"/>
  <c r="V456" i="1"/>
  <c r="V457" i="1"/>
  <c r="V458" i="1"/>
  <c r="U462" i="1"/>
  <c r="X234" i="1"/>
  <c r="X235" i="1"/>
  <c r="V345" i="1"/>
  <c r="V341" i="1"/>
  <c r="V343" i="1"/>
  <c r="V347" i="1"/>
  <c r="U366" i="1"/>
  <c r="X11" i="1"/>
  <c r="X14" i="1"/>
  <c r="W409" i="1"/>
  <c r="V405" i="1"/>
  <c r="X22" i="1"/>
  <c r="X76" i="1"/>
  <c r="X148" i="1"/>
  <c r="X49" i="1"/>
  <c r="W471" i="1"/>
  <c r="X213" i="1"/>
  <c r="W212" i="1"/>
  <c r="W463" i="1"/>
  <c r="U407" i="1"/>
  <c r="X50" i="1"/>
  <c r="X51" i="1"/>
  <c r="X52" i="1"/>
  <c r="X200" i="1"/>
  <c r="X214" i="1"/>
  <c r="X215" i="1"/>
  <c r="U345" i="1"/>
  <c r="U341" i="1"/>
  <c r="X314" i="1"/>
  <c r="U347" i="1"/>
  <c r="X269" i="1"/>
  <c r="X85" i="1"/>
  <c r="X94" i="1"/>
  <c r="X58" i="1"/>
  <c r="W472" i="1"/>
  <c r="N463" i="1"/>
  <c r="V270" i="1"/>
  <c r="X47" i="1"/>
  <c r="X56" i="1"/>
  <c r="X59" i="1"/>
  <c r="X60" i="1"/>
  <c r="X61" i="1"/>
  <c r="X204" i="1"/>
  <c r="X205" i="1"/>
  <c r="X206" i="1"/>
  <c r="X207" i="1"/>
  <c r="X208" i="1"/>
  <c r="X209" i="1"/>
  <c r="X210" i="1"/>
  <c r="X211" i="1"/>
  <c r="X243" i="1"/>
  <c r="X245" i="1"/>
  <c r="X252" i="1"/>
  <c r="X253" i="1"/>
  <c r="X255" i="1"/>
  <c r="X284" i="1"/>
  <c r="X13" i="1"/>
  <c r="X29" i="1"/>
  <c r="W418" i="1"/>
  <c r="X67" i="1"/>
  <c r="X184" i="1"/>
  <c r="X193" i="1"/>
  <c r="W373" i="1"/>
  <c r="W374" i="1"/>
  <c r="W376" i="1"/>
  <c r="W378" i="1"/>
  <c r="U202" i="1"/>
  <c r="U351" i="1" s="1"/>
  <c r="P284" i="1"/>
  <c r="P283" i="1"/>
  <c r="P285" i="1"/>
  <c r="P244" i="1"/>
  <c r="P243" i="1"/>
  <c r="P245" i="1"/>
  <c r="L203" i="1"/>
  <c r="L463" i="1"/>
  <c r="L470" i="1"/>
  <c r="L457" i="1"/>
  <c r="K365" i="1"/>
  <c r="K201" i="1"/>
  <c r="K411" i="1" s="1"/>
  <c r="J365" i="1"/>
  <c r="J201" i="1"/>
  <c r="J411" i="1" s="1"/>
  <c r="F365" i="1"/>
  <c r="F201" i="1"/>
  <c r="F411" i="1" s="1"/>
  <c r="E365" i="1"/>
  <c r="E201" i="1"/>
  <c r="E411" i="1" s="1"/>
  <c r="R365" i="1"/>
  <c r="R411" i="1"/>
  <c r="M212" i="1"/>
  <c r="M202" i="1" s="1"/>
  <c r="M351" i="1" s="1"/>
  <c r="F488" i="1"/>
  <c r="E488" i="1"/>
  <c r="R488" i="1"/>
  <c r="K488" i="1"/>
  <c r="Q488" i="1"/>
  <c r="N212" i="1"/>
  <c r="O212" i="1"/>
  <c r="O202" i="1" s="1"/>
  <c r="O351" i="1" s="1"/>
  <c r="L371" i="1"/>
  <c r="P374" i="1"/>
  <c r="P376" i="1"/>
  <c r="P59" i="1"/>
  <c r="P60" i="1"/>
  <c r="P148" i="1"/>
  <c r="P22" i="1"/>
  <c r="P23" i="1"/>
  <c r="M472" i="1"/>
  <c r="P139" i="1"/>
  <c r="P79" i="1"/>
  <c r="P200" i="1"/>
  <c r="H455" i="1"/>
  <c r="F366" i="1"/>
  <c r="T409" i="1"/>
  <c r="T470" i="1"/>
  <c r="P50" i="1"/>
  <c r="P76" i="1"/>
  <c r="P77" i="1"/>
  <c r="P269" i="1"/>
  <c r="P123" i="1"/>
  <c r="P13" i="1"/>
  <c r="P29" i="1"/>
  <c r="P70" i="1"/>
  <c r="P155" i="1"/>
  <c r="P229" i="1"/>
  <c r="P85" i="1"/>
  <c r="P373" i="1"/>
  <c r="I424" i="1"/>
  <c r="P74" i="1"/>
  <c r="P166" i="1"/>
  <c r="P105" i="1"/>
  <c r="P314" i="1"/>
  <c r="P315" i="1"/>
  <c r="M291" i="1"/>
  <c r="U291" i="1" s="1"/>
  <c r="AC291" i="1" s="1"/>
  <c r="M469" i="1"/>
  <c r="I422" i="1"/>
  <c r="P329" i="1"/>
  <c r="T472" i="1"/>
  <c r="P65" i="1"/>
  <c r="P83" i="1"/>
  <c r="P119" i="1"/>
  <c r="L458" i="1"/>
  <c r="L469" i="1"/>
  <c r="T471" i="1"/>
  <c r="P133" i="1"/>
  <c r="P34" i="1"/>
  <c r="P41" i="1"/>
  <c r="P56" i="1"/>
  <c r="P96" i="1"/>
  <c r="P137" i="1"/>
  <c r="P146" i="1"/>
  <c r="P167" i="1"/>
  <c r="P294" i="1"/>
  <c r="P378" i="1"/>
  <c r="T469" i="1"/>
  <c r="P140" i="1"/>
  <c r="P151" i="1"/>
  <c r="T371" i="1"/>
  <c r="P372" i="1"/>
  <c r="H463" i="1"/>
  <c r="T463" i="1"/>
  <c r="M371" i="1"/>
  <c r="M370" i="1" s="1"/>
  <c r="P86" i="1"/>
  <c r="T457" i="1"/>
  <c r="P38" i="1"/>
  <c r="P47" i="1"/>
  <c r="L481" i="1"/>
  <c r="T488" i="1"/>
  <c r="M471" i="1"/>
  <c r="L472" i="1"/>
  <c r="P61" i="1"/>
  <c r="P68" i="1"/>
  <c r="H481" i="1"/>
  <c r="P164" i="1"/>
  <c r="P169" i="1"/>
  <c r="P193" i="1"/>
  <c r="P214" i="1"/>
  <c r="N291" i="1"/>
  <c r="V291" i="1" s="1"/>
  <c r="AD291" i="1" s="1"/>
  <c r="L345" i="1"/>
  <c r="T341" i="1"/>
  <c r="L343" i="1"/>
  <c r="T345" i="1"/>
  <c r="P191" i="1"/>
  <c r="H92" i="1"/>
  <c r="K30" i="1"/>
  <c r="H37" i="1"/>
  <c r="K39" i="1"/>
  <c r="E39" i="1"/>
  <c r="H258" i="1"/>
  <c r="H100" i="1"/>
  <c r="L73" i="1"/>
  <c r="J231" i="1"/>
  <c r="F30" i="1"/>
  <c r="L217" i="1"/>
  <c r="K418" i="1"/>
  <c r="J418" i="1"/>
  <c r="Q418" i="1"/>
  <c r="I216" i="1"/>
  <c r="R418" i="1"/>
  <c r="I418" i="1"/>
  <c r="K370" i="1"/>
  <c r="L370" i="1" s="1"/>
  <c r="E57" i="1"/>
  <c r="M57" i="1" s="1"/>
  <c r="K57" i="1"/>
  <c r="H64" i="1"/>
  <c r="I66" i="1"/>
  <c r="H118" i="1"/>
  <c r="J138" i="1"/>
  <c r="F221" i="1"/>
  <c r="H389" i="1"/>
  <c r="J57" i="1"/>
  <c r="K138" i="1"/>
  <c r="E301" i="1"/>
  <c r="E321" i="1"/>
  <c r="H308" i="1"/>
  <c r="H318" i="1"/>
  <c r="G30" i="1"/>
  <c r="H127" i="1"/>
  <c r="I138" i="1"/>
  <c r="H154" i="1"/>
  <c r="G221" i="1"/>
  <c r="L238" i="1"/>
  <c r="K281" i="1"/>
  <c r="T389" i="1"/>
  <c r="H190" i="1"/>
  <c r="H238" i="1"/>
  <c r="L271" i="1"/>
  <c r="P389" i="1"/>
  <c r="H46" i="1"/>
  <c r="H91" i="1"/>
  <c r="H181" i="1"/>
  <c r="H172" i="1"/>
  <c r="E30" i="1"/>
  <c r="I39" i="1"/>
  <c r="L46" i="1"/>
  <c r="H109" i="1"/>
  <c r="H136" i="1"/>
  <c r="H199" i="1"/>
  <c r="I231" i="1"/>
  <c r="F251" i="1"/>
  <c r="E281" i="1"/>
  <c r="K321" i="1"/>
  <c r="G39" i="1"/>
  <c r="L64" i="1"/>
  <c r="H73" i="1"/>
  <c r="H82" i="1"/>
  <c r="G231" i="1"/>
  <c r="E251" i="1"/>
  <c r="G301" i="1"/>
  <c r="J321" i="1"/>
  <c r="F39" i="1"/>
  <c r="F57" i="1"/>
  <c r="F231" i="1"/>
  <c r="I321" i="1"/>
  <c r="I30" i="1"/>
  <c r="H145" i="1"/>
  <c r="H163" i="1"/>
  <c r="K251" i="1"/>
  <c r="H54" i="1"/>
  <c r="H117" i="1"/>
  <c r="H72" i="1"/>
  <c r="H126" i="1"/>
  <c r="H162" i="1"/>
  <c r="T387" i="1"/>
  <c r="K311" i="1"/>
  <c r="H387" i="1"/>
  <c r="L36" i="1"/>
  <c r="H108" i="1"/>
  <c r="L108" i="1"/>
  <c r="L171" i="1"/>
  <c r="L27" i="1"/>
  <c r="H99" i="1"/>
  <c r="F138" i="1"/>
  <c r="H180" i="1"/>
  <c r="L198" i="1"/>
  <c r="L45" i="1"/>
  <c r="H63" i="1"/>
  <c r="L99" i="1"/>
  <c r="H198" i="1"/>
  <c r="L180" i="1"/>
  <c r="L387" i="1"/>
  <c r="L332" i="1"/>
  <c r="H332" i="1"/>
  <c r="F192" i="1"/>
  <c r="J251" i="1"/>
  <c r="F66" i="1"/>
  <c r="H261" i="1"/>
  <c r="P263" i="1"/>
  <c r="P265" i="1"/>
  <c r="P325" i="1"/>
  <c r="P312" i="1"/>
  <c r="P303" i="1"/>
  <c r="T347" i="1"/>
  <c r="L347" i="1"/>
  <c r="T343" i="1"/>
  <c r="T455" i="1"/>
  <c r="L456" i="1"/>
  <c r="L341" i="1"/>
  <c r="T458" i="1"/>
  <c r="P207" i="1"/>
  <c r="P213" i="1"/>
  <c r="P210" i="1"/>
  <c r="P208" i="1"/>
  <c r="P204" i="1"/>
  <c r="P205" i="1"/>
  <c r="H202" i="1"/>
  <c r="H488" i="1" s="1"/>
  <c r="E351" i="1"/>
  <c r="P187" i="1"/>
  <c r="P177" i="1"/>
  <c r="P160" i="1"/>
  <c r="P159" i="1"/>
  <c r="P149" i="1"/>
  <c r="P142" i="1"/>
  <c r="P132" i="1"/>
  <c r="P131" i="1"/>
  <c r="P121" i="1"/>
  <c r="P124" i="1"/>
  <c r="P114" i="1"/>
  <c r="P113" i="1"/>
  <c r="P104" i="1"/>
  <c r="P106" i="1"/>
  <c r="P95" i="1"/>
  <c r="P97" i="1"/>
  <c r="P87" i="1"/>
  <c r="P69" i="1"/>
  <c r="P51" i="1"/>
  <c r="P52" i="1"/>
  <c r="M470" i="1"/>
  <c r="O406" i="1"/>
  <c r="N409" i="1"/>
  <c r="P43" i="1"/>
  <c r="P42" i="1"/>
  <c r="P33" i="1"/>
  <c r="P32" i="1"/>
  <c r="P31" i="1"/>
  <c r="P25" i="1"/>
  <c r="P292" i="1"/>
  <c r="M261" i="1"/>
  <c r="U261" i="1" s="1"/>
  <c r="AC261" i="1" s="1"/>
  <c r="P323" i="1"/>
  <c r="P302" i="1"/>
  <c r="P304" i="1"/>
  <c r="P282" i="1"/>
  <c r="P255" i="1"/>
  <c r="P254" i="1"/>
  <c r="H409" i="1"/>
  <c r="P242" i="1"/>
  <c r="P233" i="1"/>
  <c r="H457" i="1"/>
  <c r="P223" i="1"/>
  <c r="H458" i="1"/>
  <c r="P195" i="1"/>
  <c r="P194" i="1"/>
  <c r="P185" i="1"/>
  <c r="O409" i="1"/>
  <c r="P178" i="1"/>
  <c r="P11" i="1"/>
  <c r="M341" i="1"/>
  <c r="H347" i="1"/>
  <c r="I281" i="1"/>
  <c r="H36" i="1"/>
  <c r="H45" i="1"/>
  <c r="G57" i="1"/>
  <c r="L63" i="1"/>
  <c r="L72" i="1"/>
  <c r="H135" i="1"/>
  <c r="H257" i="1"/>
  <c r="G281" i="1"/>
  <c r="H307" i="1"/>
  <c r="P387" i="1"/>
  <c r="L54" i="1"/>
  <c r="L90" i="1"/>
  <c r="H153" i="1"/>
  <c r="J311" i="1"/>
  <c r="H171" i="1"/>
  <c r="H27" i="1"/>
  <c r="J30" i="1"/>
  <c r="J39" i="1"/>
  <c r="L117" i="1"/>
  <c r="L126" i="1"/>
  <c r="H144" i="1"/>
  <c r="H189" i="1"/>
  <c r="J241" i="1"/>
  <c r="H197" i="1"/>
  <c r="H487" i="1" s="1"/>
  <c r="T487" i="1"/>
  <c r="G192" i="1"/>
  <c r="G241" i="1"/>
  <c r="E192" i="1"/>
  <c r="K192" i="1"/>
  <c r="Q461" i="1"/>
  <c r="Q445" i="1"/>
  <c r="Q447" i="1" s="1"/>
  <c r="M405" i="1"/>
  <c r="H217" i="1"/>
  <c r="G216" i="1"/>
  <c r="G201" i="1" s="1"/>
  <c r="G411" i="1" s="1"/>
  <c r="N455" i="1"/>
  <c r="E460" i="1"/>
  <c r="E441" i="1"/>
  <c r="H227" i="1"/>
  <c r="E221" i="1"/>
  <c r="P309" i="1"/>
  <c r="G311" i="1"/>
  <c r="P293" i="1"/>
  <c r="O371" i="1"/>
  <c r="N406" i="1"/>
  <c r="O407" i="1"/>
  <c r="P14" i="1"/>
  <c r="E418" i="1"/>
  <c r="R366" i="1"/>
  <c r="L405" i="1"/>
  <c r="P103" i="1"/>
  <c r="P157" i="1"/>
  <c r="P175" i="1"/>
  <c r="S488" i="1"/>
  <c r="P211" i="1"/>
  <c r="K460" i="1"/>
  <c r="K441" i="1"/>
  <c r="K221" i="1"/>
  <c r="S441" i="1"/>
  <c r="S460" i="1"/>
  <c r="F459" i="1"/>
  <c r="F489" i="1" s="1"/>
  <c r="F241" i="1"/>
  <c r="M343" i="1"/>
  <c r="P313" i="1"/>
  <c r="F311" i="1"/>
  <c r="P264" i="1"/>
  <c r="H341" i="1"/>
  <c r="H375" i="1"/>
  <c r="G370" i="1"/>
  <c r="M406" i="1"/>
  <c r="N407" i="1"/>
  <c r="P24" i="1"/>
  <c r="H469" i="1"/>
  <c r="H470" i="1"/>
  <c r="H471" i="1"/>
  <c r="H472" i="1"/>
  <c r="G66" i="1"/>
  <c r="P78" i="1"/>
  <c r="P88" i="1"/>
  <c r="P94" i="1"/>
  <c r="P115" i="1"/>
  <c r="P122" i="1"/>
  <c r="P128" i="1"/>
  <c r="L135" i="1"/>
  <c r="G138" i="1"/>
  <c r="T481" i="1"/>
  <c r="L144" i="1"/>
  <c r="P186" i="1"/>
  <c r="P196" i="1"/>
  <c r="L199" i="1"/>
  <c r="P215" i="1"/>
  <c r="P235" i="1"/>
  <c r="E366" i="1"/>
  <c r="K366" i="1"/>
  <c r="Q366" i="1"/>
  <c r="P305" i="1"/>
  <c r="P262" i="1"/>
  <c r="K405" i="1"/>
  <c r="K422" i="1" s="1"/>
  <c r="N405" i="1"/>
  <c r="O455" i="1"/>
  <c r="P222" i="1"/>
  <c r="M458" i="1"/>
  <c r="F281" i="1"/>
  <c r="H405" i="1"/>
  <c r="T405" i="1"/>
  <c r="P184" i="1"/>
  <c r="I488" i="1"/>
  <c r="P209" i="1"/>
  <c r="O456" i="1"/>
  <c r="M457" i="1"/>
  <c r="P224" i="1"/>
  <c r="J460" i="1"/>
  <c r="J441" i="1"/>
  <c r="J221" i="1"/>
  <c r="F445" i="1"/>
  <c r="F447" i="1" s="1"/>
  <c r="F461" i="1"/>
  <c r="H228" i="1"/>
  <c r="P232" i="1"/>
  <c r="E459" i="1"/>
  <c r="E489" i="1" s="1"/>
  <c r="E241" i="1"/>
  <c r="M241" i="1" s="1"/>
  <c r="P324" i="1"/>
  <c r="N261" i="1"/>
  <c r="V261" i="1" s="1"/>
  <c r="AD261" i="1" s="1"/>
  <c r="L261" i="1"/>
  <c r="M463" i="1"/>
  <c r="P270" i="1"/>
  <c r="L406" i="1"/>
  <c r="M407" i="1"/>
  <c r="P40" i="1"/>
  <c r="P49" i="1"/>
  <c r="P58" i="1"/>
  <c r="P67" i="1"/>
  <c r="H71" i="1"/>
  <c r="T473" i="1"/>
  <c r="H90" i="1"/>
  <c r="J366" i="1"/>
  <c r="P219" i="1"/>
  <c r="H256" i="1"/>
  <c r="G251" i="1"/>
  <c r="H110" i="1"/>
  <c r="G366" i="1"/>
  <c r="P112" i="1"/>
  <c r="O481" i="1"/>
  <c r="J487" i="1"/>
  <c r="L197" i="1"/>
  <c r="L487" i="1" s="1"/>
  <c r="J192" i="1"/>
  <c r="N203" i="1"/>
  <c r="V203" i="1" s="1"/>
  <c r="R407" i="1"/>
  <c r="R424" i="1" s="1"/>
  <c r="F424" i="1"/>
  <c r="J405" i="1"/>
  <c r="J422" i="1" s="1"/>
  <c r="I409" i="1"/>
  <c r="I426" i="1" s="1"/>
  <c r="S407" i="1"/>
  <c r="S424" i="1" s="1"/>
  <c r="G424" i="1"/>
  <c r="I406" i="1"/>
  <c r="I423" i="1" s="1"/>
  <c r="J409" i="1"/>
  <c r="J426" i="1" s="1"/>
  <c r="J406" i="1"/>
  <c r="J423" i="1" s="1"/>
  <c r="R405" i="1"/>
  <c r="R422" i="1" s="1"/>
  <c r="Q409" i="1"/>
  <c r="Q426" i="1" s="1"/>
  <c r="K409" i="1"/>
  <c r="K426" i="1" s="1"/>
  <c r="E409" i="1"/>
  <c r="E426" i="1" s="1"/>
  <c r="R409" i="1"/>
  <c r="R426" i="1" s="1"/>
  <c r="F426" i="1"/>
  <c r="J407" i="1"/>
  <c r="J424" i="1" s="1"/>
  <c r="S409" i="1"/>
  <c r="S426" i="1" s="1"/>
  <c r="G426" i="1"/>
  <c r="Q407" i="1"/>
  <c r="Q424" i="1" s="1"/>
  <c r="K407" i="1"/>
  <c r="K424" i="1" s="1"/>
  <c r="R406" i="1"/>
  <c r="R423" i="1" s="1"/>
  <c r="F423" i="1"/>
  <c r="S406" i="1"/>
  <c r="S423" i="1" s="1"/>
  <c r="G423" i="1"/>
  <c r="S405" i="1"/>
  <c r="S422" i="1" s="1"/>
  <c r="K406" i="1"/>
  <c r="K423" i="1" s="1"/>
  <c r="E422" i="1"/>
  <c r="F422" i="1"/>
  <c r="E407" i="1"/>
  <c r="E424" i="1" s="1"/>
  <c r="G422" i="1"/>
  <c r="Q405" i="1"/>
  <c r="Q422" i="1" s="1"/>
  <c r="E406" i="1"/>
  <c r="E423" i="1" s="1"/>
  <c r="Q406" i="1"/>
  <c r="Q423" i="1" s="1"/>
  <c r="O458" i="1"/>
  <c r="P225" i="1"/>
  <c r="Q460" i="1"/>
  <c r="Q441" i="1"/>
  <c r="E461" i="1"/>
  <c r="E445" i="1"/>
  <c r="E447" i="1" s="1"/>
  <c r="S445" i="1"/>
  <c r="S447" i="1" s="1"/>
  <c r="S461" i="1"/>
  <c r="H237" i="1"/>
  <c r="E231" i="1"/>
  <c r="O345" i="1"/>
  <c r="K241" i="1"/>
  <c r="N345" i="1"/>
  <c r="P295" i="1"/>
  <c r="F321" i="1"/>
  <c r="H406" i="1"/>
  <c r="T406" i="1"/>
  <c r="L407" i="1"/>
  <c r="M409" i="1"/>
  <c r="O469" i="1"/>
  <c r="L37" i="1"/>
  <c r="O470" i="1"/>
  <c r="O471" i="1"/>
  <c r="O472" i="1"/>
  <c r="E66" i="1"/>
  <c r="K66" i="1"/>
  <c r="E138" i="1"/>
  <c r="P158" i="1"/>
  <c r="L162" i="1"/>
  <c r="P176" i="1"/>
  <c r="P130" i="1"/>
  <c r="O405" i="1"/>
  <c r="S366" i="1"/>
  <c r="I487" i="1"/>
  <c r="I192" i="1"/>
  <c r="G488" i="1"/>
  <c r="N458" i="1"/>
  <c r="K461" i="1"/>
  <c r="K445" i="1"/>
  <c r="R445" i="1"/>
  <c r="R447" i="1" s="1"/>
  <c r="R461" i="1"/>
  <c r="L237" i="1"/>
  <c r="K231" i="1"/>
  <c r="I251" i="1"/>
  <c r="G321" i="1"/>
  <c r="H327" i="1"/>
  <c r="P12" i="1"/>
  <c r="H407" i="1"/>
  <c r="T407" i="1"/>
  <c r="L409" i="1"/>
  <c r="S418" i="1"/>
  <c r="N469" i="1"/>
  <c r="N470" i="1"/>
  <c r="N471" i="1"/>
  <c r="N472" i="1"/>
  <c r="J66" i="1"/>
  <c r="L71" i="1"/>
  <c r="L473" i="1" s="1"/>
  <c r="P141" i="1"/>
  <c r="P150" i="1"/>
  <c r="P168" i="1"/>
  <c r="L189" i="1"/>
  <c r="P206" i="1"/>
  <c r="S411" i="1"/>
  <c r="Q411" i="1"/>
  <c r="P253" i="1"/>
  <c r="F301" i="1"/>
  <c r="P319" i="1"/>
  <c r="P322" i="1"/>
  <c r="H271" i="1"/>
  <c r="F370" i="1"/>
  <c r="N371" i="1"/>
  <c r="N370" i="1" s="1"/>
  <c r="O261" i="1"/>
  <c r="W261" i="1" s="1"/>
  <c r="AE261" i="1" s="1"/>
  <c r="I441" i="1"/>
  <c r="I460" i="1"/>
  <c r="I221" i="1"/>
  <c r="I461" i="1"/>
  <c r="I445" i="1"/>
  <c r="I447" i="1" s="1"/>
  <c r="K462" i="1"/>
  <c r="I366" i="1"/>
  <c r="J281" i="1"/>
  <c r="O341" i="1"/>
  <c r="M345" i="1"/>
  <c r="E462" i="1"/>
  <c r="O463" i="1"/>
  <c r="N481" i="1"/>
  <c r="M456" i="1"/>
  <c r="P234" i="1"/>
  <c r="P252" i="1"/>
  <c r="N347" i="1"/>
  <c r="J462" i="1"/>
  <c r="Q462" i="1"/>
  <c r="H343" i="1"/>
  <c r="H345" i="1"/>
  <c r="S370" i="1"/>
  <c r="G441" i="1"/>
  <c r="G460" i="1"/>
  <c r="G445" i="1"/>
  <c r="G461" i="1"/>
  <c r="O343" i="1"/>
  <c r="I311" i="1"/>
  <c r="M311" i="1" s="1"/>
  <c r="M481" i="1"/>
  <c r="L218" i="1"/>
  <c r="N457" i="1"/>
  <c r="N343" i="1"/>
  <c r="M347" i="1"/>
  <c r="H328" i="1"/>
  <c r="K291" i="1"/>
  <c r="I462" i="1"/>
  <c r="N341" i="1"/>
  <c r="O347" i="1"/>
  <c r="H371" i="1"/>
  <c r="L389" i="1"/>
  <c r="G462" i="1"/>
  <c r="S462" i="1"/>
  <c r="F441" i="1"/>
  <c r="F460" i="1"/>
  <c r="R441" i="1"/>
  <c r="R460" i="1"/>
  <c r="J461" i="1"/>
  <c r="J445" i="1"/>
  <c r="J447" i="1" s="1"/>
  <c r="M455" i="1"/>
  <c r="N456" i="1"/>
  <c r="O457" i="1"/>
  <c r="G459" i="1"/>
  <c r="G291" i="1"/>
  <c r="H291" i="1" s="1"/>
  <c r="F462" i="1"/>
  <c r="R462" i="1"/>
  <c r="L455" i="1"/>
  <c r="H456" i="1"/>
  <c r="T456" i="1"/>
  <c r="AF476" i="1" l="1"/>
  <c r="AE378" i="1"/>
  <c r="AC378" i="1"/>
  <c r="AE376" i="1"/>
  <c r="AC376" i="1"/>
  <c r="AF469" i="1"/>
  <c r="AE374" i="1"/>
  <c r="AC374" i="1"/>
  <c r="AD378" i="1"/>
  <c r="AE373" i="1"/>
  <c r="AC373" i="1"/>
  <c r="AD376" i="1"/>
  <c r="AD372" i="1"/>
  <c r="AC372" i="1"/>
  <c r="AD374" i="1"/>
  <c r="AD373" i="1"/>
  <c r="AE372" i="1"/>
  <c r="AF372" i="1" s="1"/>
  <c r="E220" i="1"/>
  <c r="E449" i="1" s="1"/>
  <c r="AF261" i="1"/>
  <c r="AC422" i="1"/>
  <c r="AD424" i="1"/>
  <c r="AF472" i="1"/>
  <c r="L426" i="1"/>
  <c r="AF475" i="1"/>
  <c r="AF484" i="1"/>
  <c r="AF485" i="1"/>
  <c r="AD426" i="1"/>
  <c r="AE423" i="1"/>
  <c r="AD422" i="1"/>
  <c r="AC424" i="1"/>
  <c r="AC201" i="1"/>
  <c r="AC411" i="1" s="1"/>
  <c r="AC488" i="1"/>
  <c r="AC351" i="1"/>
  <c r="AC400" i="1"/>
  <c r="AC363" i="1"/>
  <c r="AF483" i="1"/>
  <c r="AF480" i="1"/>
  <c r="AF482" i="1"/>
  <c r="AF409" i="1"/>
  <c r="AD435" i="1"/>
  <c r="AE365" i="1"/>
  <c r="AF216" i="1"/>
  <c r="AF487" i="1"/>
  <c r="AF347" i="1"/>
  <c r="AE426" i="1"/>
  <c r="V463" i="1"/>
  <c r="X463" i="1" s="1"/>
  <c r="AD270" i="1"/>
  <c r="X294" i="1"/>
  <c r="X407" i="1" s="1"/>
  <c r="AE294" i="1"/>
  <c r="AF467" i="1"/>
  <c r="AF219" i="1"/>
  <c r="AF462" i="1"/>
  <c r="AF473" i="1"/>
  <c r="AC423" i="1"/>
  <c r="X212" i="1"/>
  <c r="X292" i="1"/>
  <c r="AE292" i="1"/>
  <c r="AC489" i="1"/>
  <c r="AF343" i="1"/>
  <c r="AE351" i="1"/>
  <c r="AE488" i="1"/>
  <c r="AE201" i="1"/>
  <c r="AF470" i="1"/>
  <c r="AF486" i="1"/>
  <c r="AE366" i="1"/>
  <c r="AF478" i="1"/>
  <c r="AF468" i="1"/>
  <c r="AF471" i="1"/>
  <c r="AF477" i="1"/>
  <c r="AF456" i="1"/>
  <c r="AF481" i="1"/>
  <c r="AF212" i="1"/>
  <c r="AD363" i="1"/>
  <c r="AF458" i="1"/>
  <c r="AF418" i="1"/>
  <c r="V202" i="1"/>
  <c r="V201" i="1" s="1"/>
  <c r="V411" i="1" s="1"/>
  <c r="AD203" i="1"/>
  <c r="AC435" i="1"/>
  <c r="AD400" i="1"/>
  <c r="AC426" i="1"/>
  <c r="AF406" i="1"/>
  <c r="AD423" i="1"/>
  <c r="W407" i="1"/>
  <c r="W424" i="1" s="1"/>
  <c r="X469" i="1"/>
  <c r="U400" i="1"/>
  <c r="V371" i="1"/>
  <c r="V370" i="1" s="1"/>
  <c r="P481" i="1"/>
  <c r="X270" i="1"/>
  <c r="W202" i="1"/>
  <c r="W351" i="1" s="1"/>
  <c r="W405" i="1"/>
  <c r="X372" i="1"/>
  <c r="L351" i="1"/>
  <c r="W455" i="1"/>
  <c r="X455" i="1" s="1"/>
  <c r="X373" i="1"/>
  <c r="X376" i="1"/>
  <c r="U57" i="1"/>
  <c r="AC57" i="1" s="1"/>
  <c r="U311" i="1"/>
  <c r="AC311" i="1" s="1"/>
  <c r="X261" i="1"/>
  <c r="U435" i="1"/>
  <c r="U371" i="1"/>
  <c r="U370" i="1" s="1"/>
  <c r="X458" i="1"/>
  <c r="W423" i="1"/>
  <c r="V422" i="1"/>
  <c r="U423" i="1"/>
  <c r="X347" i="1"/>
  <c r="V423" i="1"/>
  <c r="U426" i="1"/>
  <c r="V426" i="1"/>
  <c r="V424" i="1"/>
  <c r="U241" i="1"/>
  <c r="AC241" i="1" s="1"/>
  <c r="X405" i="1"/>
  <c r="X471" i="1"/>
  <c r="X406" i="1"/>
  <c r="U201" i="1"/>
  <c r="U411" i="1" s="1"/>
  <c r="U488" i="1"/>
  <c r="X409" i="1"/>
  <c r="U422" i="1"/>
  <c r="W435" i="1"/>
  <c r="W341" i="1"/>
  <c r="X472" i="1"/>
  <c r="W426" i="1"/>
  <c r="X456" i="1"/>
  <c r="X481" i="1"/>
  <c r="X470" i="1"/>
  <c r="X378" i="1"/>
  <c r="W371" i="1"/>
  <c r="U424" i="1"/>
  <c r="X343" i="1"/>
  <c r="W457" i="1"/>
  <c r="X457" i="1" s="1"/>
  <c r="V488" i="1"/>
  <c r="W365" i="1"/>
  <c r="X216" i="1"/>
  <c r="X203" i="1"/>
  <c r="X345" i="1"/>
  <c r="X374" i="1"/>
  <c r="X462" i="1"/>
  <c r="O138" i="1"/>
  <c r="W138" i="1" s="1"/>
  <c r="AE138" i="1" s="1"/>
  <c r="L138" i="1"/>
  <c r="T411" i="1"/>
  <c r="I365" i="1"/>
  <c r="I201" i="1"/>
  <c r="N202" i="1"/>
  <c r="N351" i="1" s="1"/>
  <c r="P212" i="1"/>
  <c r="H221" i="1"/>
  <c r="T424" i="1"/>
  <c r="L422" i="1"/>
  <c r="N231" i="1"/>
  <c r="V231" i="1" s="1"/>
  <c r="AD231" i="1" s="1"/>
  <c r="E400" i="1"/>
  <c r="L216" i="1"/>
  <c r="P470" i="1"/>
  <c r="P463" i="1"/>
  <c r="T426" i="1"/>
  <c r="M488" i="1"/>
  <c r="M66" i="1"/>
  <c r="U66" i="1" s="1"/>
  <c r="AC66" i="1" s="1"/>
  <c r="L424" i="1"/>
  <c r="P472" i="1"/>
  <c r="L423" i="1"/>
  <c r="P469" i="1"/>
  <c r="T422" i="1"/>
  <c r="R435" i="1"/>
  <c r="F435" i="1"/>
  <c r="N57" i="1"/>
  <c r="V57" i="1" s="1"/>
  <c r="AD57" i="1" s="1"/>
  <c r="M39" i="1"/>
  <c r="U39" i="1" s="1"/>
  <c r="AC39" i="1" s="1"/>
  <c r="M231" i="1"/>
  <c r="U231" i="1" s="1"/>
  <c r="AC231" i="1" s="1"/>
  <c r="N30" i="1"/>
  <c r="V30" i="1" s="1"/>
  <c r="AD30" i="1" s="1"/>
  <c r="M138" i="1"/>
  <c r="U138" i="1" s="1"/>
  <c r="AC138" i="1" s="1"/>
  <c r="N321" i="1"/>
  <c r="V321" i="1" s="1"/>
  <c r="AD321" i="1" s="1"/>
  <c r="O57" i="1"/>
  <c r="W57" i="1" s="1"/>
  <c r="AE57" i="1" s="1"/>
  <c r="N251" i="1"/>
  <c r="V251" i="1" s="1"/>
  <c r="AD251" i="1" s="1"/>
  <c r="M281" i="1"/>
  <c r="U281" i="1" s="1"/>
  <c r="AC281" i="1" s="1"/>
  <c r="N138" i="1"/>
  <c r="V138" i="1" s="1"/>
  <c r="AD138" i="1" s="1"/>
  <c r="L57" i="1"/>
  <c r="H445" i="1"/>
  <c r="O281" i="1"/>
  <c r="W281" i="1" s="1"/>
  <c r="AE281" i="1" s="1"/>
  <c r="Q435" i="1"/>
  <c r="H366" i="1"/>
  <c r="T366" i="1"/>
  <c r="H30" i="1"/>
  <c r="L445" i="1"/>
  <c r="L321" i="1"/>
  <c r="L461" i="1"/>
  <c r="H39" i="1"/>
  <c r="H251" i="1"/>
  <c r="N39" i="1"/>
  <c r="V39" i="1" s="1"/>
  <c r="AD39" i="1" s="1"/>
  <c r="O311" i="1"/>
  <c r="W311" i="1" s="1"/>
  <c r="AE311" i="1" s="1"/>
  <c r="O30" i="1"/>
  <c r="W30" i="1" s="1"/>
  <c r="AE30" i="1" s="1"/>
  <c r="M30" i="1"/>
  <c r="U30" i="1" s="1"/>
  <c r="AC30" i="1" s="1"/>
  <c r="L30" i="1"/>
  <c r="M321" i="1"/>
  <c r="U321" i="1" s="1"/>
  <c r="AC321" i="1" s="1"/>
  <c r="M251" i="1"/>
  <c r="U251" i="1" s="1"/>
  <c r="AC251" i="1" s="1"/>
  <c r="K447" i="1"/>
  <c r="N311" i="1"/>
  <c r="V311" i="1" s="1"/>
  <c r="AD311" i="1" s="1"/>
  <c r="T461" i="1"/>
  <c r="O39" i="1"/>
  <c r="W39" i="1" s="1"/>
  <c r="AE39" i="1" s="1"/>
  <c r="F464" i="1"/>
  <c r="L39" i="1"/>
  <c r="N281" i="1"/>
  <c r="V281" i="1" s="1"/>
  <c r="AD281" i="1" s="1"/>
  <c r="N192" i="1"/>
  <c r="V192" i="1" s="1"/>
  <c r="AD192" i="1" s="1"/>
  <c r="H281" i="1"/>
  <c r="N66" i="1"/>
  <c r="V66" i="1" s="1"/>
  <c r="AD66" i="1" s="1"/>
  <c r="O192" i="1"/>
  <c r="W192" i="1" s="1"/>
  <c r="AE192" i="1" s="1"/>
  <c r="H459" i="1"/>
  <c r="T423" i="1"/>
  <c r="H57" i="1"/>
  <c r="P471" i="1"/>
  <c r="N426" i="1"/>
  <c r="H426" i="1"/>
  <c r="M423" i="1"/>
  <c r="H422" i="1"/>
  <c r="P406" i="1"/>
  <c r="H192" i="1"/>
  <c r="M422" i="1"/>
  <c r="P343" i="1"/>
  <c r="H301" i="1"/>
  <c r="M192" i="1"/>
  <c r="U192" i="1" s="1"/>
  <c r="AC192" i="1" s="1"/>
  <c r="F220" i="1"/>
  <c r="F449" i="1" s="1"/>
  <c r="H460" i="1"/>
  <c r="E464" i="1"/>
  <c r="H321" i="1"/>
  <c r="O251" i="1"/>
  <c r="W251" i="1" s="1"/>
  <c r="AE251" i="1" s="1"/>
  <c r="N241" i="1"/>
  <c r="V241" i="1" s="1"/>
  <c r="AD241" i="1" s="1"/>
  <c r="F428" i="1"/>
  <c r="P341" i="1"/>
  <c r="M221" i="1"/>
  <c r="U221" i="1" s="1"/>
  <c r="AC221" i="1" s="1"/>
  <c r="Q365" i="1"/>
  <c r="O66" i="1"/>
  <c r="W66" i="1" s="1"/>
  <c r="AE66" i="1" s="1"/>
  <c r="L66" i="1"/>
  <c r="L241" i="1"/>
  <c r="O241" i="1"/>
  <c r="W241" i="1" s="1"/>
  <c r="AE241" i="1" s="1"/>
  <c r="H370" i="1"/>
  <c r="P347" i="1"/>
  <c r="H424" i="1"/>
  <c r="O422" i="1"/>
  <c r="O423" i="1"/>
  <c r="L281" i="1"/>
  <c r="L366" i="1"/>
  <c r="G220" i="1"/>
  <c r="H66" i="1"/>
  <c r="N424" i="1"/>
  <c r="L441" i="1"/>
  <c r="N423" i="1"/>
  <c r="L231" i="1"/>
  <c r="O231" i="1"/>
  <c r="W231" i="1" s="1"/>
  <c r="AE231" i="1" s="1"/>
  <c r="H201" i="1"/>
  <c r="H411" i="1" s="1"/>
  <c r="G435" i="1"/>
  <c r="R428" i="1"/>
  <c r="E428" i="1"/>
  <c r="J488" i="1"/>
  <c r="L488" i="1"/>
  <c r="O370" i="1"/>
  <c r="P371" i="1"/>
  <c r="G365" i="1"/>
  <c r="H216" i="1"/>
  <c r="G464" i="1"/>
  <c r="P407" i="1"/>
  <c r="J435" i="1"/>
  <c r="O488" i="1"/>
  <c r="P203" i="1"/>
  <c r="O221" i="1"/>
  <c r="W221" i="1" s="1"/>
  <c r="AE221" i="1" s="1"/>
  <c r="L221" i="1"/>
  <c r="L462" i="1"/>
  <c r="H473" i="1"/>
  <c r="O426" i="1"/>
  <c r="O424" i="1"/>
  <c r="H311" i="1"/>
  <c r="K435" i="1"/>
  <c r="H241" i="1"/>
  <c r="P261" i="1"/>
  <c r="S365" i="1"/>
  <c r="S435" i="1"/>
  <c r="P455" i="1"/>
  <c r="M424" i="1"/>
  <c r="P457" i="1"/>
  <c r="G489" i="1"/>
  <c r="H462" i="1"/>
  <c r="H461" i="1"/>
  <c r="P345" i="1"/>
  <c r="P458" i="1"/>
  <c r="I435" i="1"/>
  <c r="T441" i="1"/>
  <c r="P409" i="1"/>
  <c r="L192" i="1"/>
  <c r="P405" i="1"/>
  <c r="H231" i="1"/>
  <c r="N221" i="1"/>
  <c r="V221" i="1" s="1"/>
  <c r="AD221" i="1" s="1"/>
  <c r="L291" i="1"/>
  <c r="O291" i="1"/>
  <c r="P291" i="1" s="1"/>
  <c r="H351" i="1"/>
  <c r="K428" i="1"/>
  <c r="L251" i="1"/>
  <c r="M426" i="1"/>
  <c r="P456" i="1"/>
  <c r="G447" i="1"/>
  <c r="T462" i="1"/>
  <c r="H441" i="1"/>
  <c r="L311" i="1"/>
  <c r="H423" i="1"/>
  <c r="T445" i="1"/>
  <c r="N422" i="1"/>
  <c r="H138" i="1"/>
  <c r="T460" i="1"/>
  <c r="E435" i="1"/>
  <c r="L460" i="1"/>
  <c r="O321" i="1"/>
  <c r="W321" i="1" s="1"/>
  <c r="AE321" i="1" s="1"/>
  <c r="AF374" i="1" l="1"/>
  <c r="AF373" i="1"/>
  <c r="AF378" i="1"/>
  <c r="AE371" i="1"/>
  <c r="AE370" i="1" s="1"/>
  <c r="AC371" i="1"/>
  <c r="AC370" i="1" s="1"/>
  <c r="AF376" i="1"/>
  <c r="AD371" i="1"/>
  <c r="AD370" i="1" s="1"/>
  <c r="V351" i="1"/>
  <c r="AE435" i="1"/>
  <c r="AF426" i="1"/>
  <c r="AF423" i="1"/>
  <c r="AF231" i="1"/>
  <c r="AF39" i="1"/>
  <c r="AF241" i="1"/>
  <c r="AF281" i="1"/>
  <c r="AF251" i="1"/>
  <c r="AE400" i="1"/>
  <c r="AF365" i="1"/>
  <c r="AE363" i="1"/>
  <c r="W201" i="1"/>
  <c r="W411" i="1" s="1"/>
  <c r="AF294" i="1"/>
  <c r="AF407" i="1" s="1"/>
  <c r="AE407" i="1"/>
  <c r="AE424" i="1" s="1"/>
  <c r="AE457" i="1"/>
  <c r="AF457" i="1" s="1"/>
  <c r="AE345" i="1"/>
  <c r="AF366" i="1"/>
  <c r="AF435" i="1" s="1"/>
  <c r="AE411" i="1"/>
  <c r="AF57" i="1"/>
  <c r="AF371" i="1"/>
  <c r="AD463" i="1"/>
  <c r="AF270" i="1"/>
  <c r="AD202" i="1"/>
  <c r="AF203" i="1"/>
  <c r="AF292" i="1"/>
  <c r="AF405" i="1" s="1"/>
  <c r="AE341" i="1"/>
  <c r="AE455" i="1"/>
  <c r="AF455" i="1" s="1"/>
  <c r="AE405" i="1"/>
  <c r="AC428" i="1"/>
  <c r="AF66" i="1"/>
  <c r="AF192" i="1"/>
  <c r="AF30" i="1"/>
  <c r="AF321" i="1"/>
  <c r="AF221" i="1"/>
  <c r="AF311" i="1"/>
  <c r="AF138" i="1"/>
  <c r="W488" i="1"/>
  <c r="X426" i="1"/>
  <c r="X202" i="1"/>
  <c r="X488" i="1" s="1"/>
  <c r="X321" i="1"/>
  <c r="L201" i="1"/>
  <c r="L411" i="1" s="1"/>
  <c r="I411" i="1"/>
  <c r="I428" i="1" s="1"/>
  <c r="P351" i="1"/>
  <c r="W291" i="1"/>
  <c r="X57" i="1"/>
  <c r="X281" i="1"/>
  <c r="X138" i="1"/>
  <c r="X424" i="1"/>
  <c r="X423" i="1"/>
  <c r="X311" i="1"/>
  <c r="X231" i="1"/>
  <c r="X39" i="1"/>
  <c r="X241" i="1"/>
  <c r="X66" i="1"/>
  <c r="X221" i="1"/>
  <c r="X251" i="1"/>
  <c r="X30" i="1"/>
  <c r="X341" i="1"/>
  <c r="X365" i="1"/>
  <c r="W400" i="1"/>
  <c r="X371" i="1"/>
  <c r="W370" i="1"/>
  <c r="V428" i="1"/>
  <c r="W422" i="1"/>
  <c r="U428" i="1"/>
  <c r="X192" i="1"/>
  <c r="L365" i="1"/>
  <c r="P202" i="1"/>
  <c r="P488" i="1" s="1"/>
  <c r="P138" i="1"/>
  <c r="P57" i="1"/>
  <c r="P311" i="1"/>
  <c r="P39" i="1"/>
  <c r="P30" i="1"/>
  <c r="P251" i="1"/>
  <c r="F465" i="1"/>
  <c r="P281" i="1"/>
  <c r="P192" i="1"/>
  <c r="P66" i="1"/>
  <c r="H464" i="1"/>
  <c r="P422" i="1"/>
  <c r="P426" i="1"/>
  <c r="P423" i="1"/>
  <c r="E465" i="1"/>
  <c r="H489" i="1"/>
  <c r="N488" i="1"/>
  <c r="P370" i="1"/>
  <c r="P231" i="1"/>
  <c r="G428" i="1"/>
  <c r="P321" i="1"/>
  <c r="H428" i="1"/>
  <c r="S428" i="1"/>
  <c r="P424" i="1"/>
  <c r="P221" i="1"/>
  <c r="G400" i="1"/>
  <c r="H365" i="1"/>
  <c r="T365" i="1"/>
  <c r="G449" i="1"/>
  <c r="G465" i="1" s="1"/>
  <c r="H220" i="1"/>
  <c r="P241" i="1"/>
  <c r="Q428" i="1"/>
  <c r="X351" i="1" l="1"/>
  <c r="X201" i="1"/>
  <c r="X411" i="1" s="1"/>
  <c r="X428" i="1" s="1"/>
  <c r="AF400" i="1"/>
  <c r="AF345" i="1"/>
  <c r="AE422" i="1"/>
  <c r="AF463" i="1"/>
  <c r="AD489" i="1"/>
  <c r="AE489" i="1"/>
  <c r="AF370" i="1"/>
  <c r="AE428" i="1"/>
  <c r="AF341" i="1"/>
  <c r="AD351" i="1"/>
  <c r="AD201" i="1"/>
  <c r="AD488" i="1"/>
  <c r="AF202" i="1"/>
  <c r="AF488" i="1" s="1"/>
  <c r="AF363" i="1"/>
  <c r="X291" i="1"/>
  <c r="AE291" i="1"/>
  <c r="X422" i="1"/>
  <c r="X370" i="1"/>
  <c r="W428" i="1"/>
  <c r="H449" i="1"/>
  <c r="T428" i="1"/>
  <c r="J428" i="1"/>
  <c r="L428" i="1"/>
  <c r="AF422" i="1" l="1"/>
  <c r="AF424" i="1"/>
  <c r="AD411" i="1"/>
  <c r="AF201" i="1"/>
  <c r="AF411" i="1" s="1"/>
  <c r="AF351" i="1"/>
  <c r="AF489" i="1"/>
  <c r="AF291" i="1"/>
  <c r="H465" i="1"/>
  <c r="AF428" i="1" l="1"/>
  <c r="AD428" i="1"/>
  <c r="L16" i="1"/>
  <c r="H16" i="1"/>
  <c r="E334" i="1" l="1"/>
  <c r="F334" i="1"/>
  <c r="F419" i="1" l="1"/>
  <c r="E419" i="1"/>
  <c r="E367" i="1"/>
  <c r="F367" i="1"/>
  <c r="G334" i="1"/>
  <c r="H336" i="1"/>
  <c r="E363" i="1" l="1"/>
  <c r="F363" i="1"/>
  <c r="G419" i="1"/>
  <c r="F436" i="1"/>
  <c r="E436" i="1"/>
  <c r="H334" i="1"/>
  <c r="H419" i="1" s="1"/>
  <c r="G367" i="1"/>
  <c r="H367" i="1" l="1"/>
  <c r="H436" i="1" s="1"/>
  <c r="G363" i="1"/>
  <c r="G436" i="1"/>
  <c r="H363" i="1" l="1"/>
  <c r="E331" i="1" l="1"/>
  <c r="E412" i="1" l="1"/>
  <c r="F331" i="1"/>
  <c r="F412" i="1" l="1"/>
  <c r="H333" i="1"/>
  <c r="G331" i="1"/>
  <c r="E429" i="1"/>
  <c r="F429" i="1" l="1"/>
  <c r="G412" i="1"/>
  <c r="H331" i="1"/>
  <c r="H412" i="1" s="1"/>
  <c r="G352" i="1"/>
  <c r="G429" i="1" l="1"/>
  <c r="H352" i="1"/>
  <c r="H429" i="1" l="1"/>
  <c r="L350" i="1" l="1"/>
  <c r="H350" i="1"/>
  <c r="T350" i="1"/>
  <c r="P350" i="1" l="1"/>
  <c r="Q370" i="1" l="1"/>
  <c r="T370" i="1" l="1"/>
  <c r="M418" i="1" l="1"/>
  <c r="M462" i="1" l="1"/>
  <c r="O366" i="1"/>
  <c r="O462" i="1"/>
  <c r="O418" i="1"/>
  <c r="N462" i="1"/>
  <c r="M366" i="1"/>
  <c r="M435" i="1" l="1"/>
  <c r="O435" i="1"/>
  <c r="P462" i="1"/>
  <c r="H418" i="1" l="1"/>
  <c r="L418" i="1"/>
  <c r="T418" i="1"/>
  <c r="H435" i="1" l="1"/>
  <c r="L435" i="1"/>
  <c r="O216" i="1"/>
  <c r="M216" i="1"/>
  <c r="T435" i="1"/>
  <c r="I400" i="1"/>
  <c r="R400" i="1"/>
  <c r="Q400" i="1"/>
  <c r="J400" i="1"/>
  <c r="N216" i="1" l="1"/>
  <c r="P216" i="1" s="1"/>
  <c r="P217" i="1"/>
  <c r="O365" i="1"/>
  <c r="O201" i="1"/>
  <c r="O411" i="1" s="1"/>
  <c r="M365" i="1"/>
  <c r="M201" i="1"/>
  <c r="M411" i="1" s="1"/>
  <c r="P218" i="1"/>
  <c r="L390" i="1"/>
  <c r="L400" i="1" s="1"/>
  <c r="K400" i="1"/>
  <c r="N201" i="1" l="1"/>
  <c r="N411" i="1" s="1"/>
  <c r="N365" i="1"/>
  <c r="T390" i="1"/>
  <c r="T400" i="1" s="1"/>
  <c r="S400" i="1"/>
  <c r="O400" i="1"/>
  <c r="M400" i="1"/>
  <c r="P201" i="1" l="1"/>
  <c r="P365" i="1"/>
  <c r="M428" i="1"/>
  <c r="O428" i="1"/>
  <c r="P411" i="1" l="1"/>
  <c r="P428" i="1" s="1"/>
  <c r="N428" i="1"/>
  <c r="X418" i="1" l="1"/>
  <c r="V418" i="1"/>
  <c r="V435" i="1" s="1"/>
  <c r="V366" i="1"/>
  <c r="P418" i="1"/>
  <c r="N418" i="1"/>
  <c r="N366" i="1"/>
  <c r="N435" i="1" l="1"/>
  <c r="X366" i="1"/>
  <c r="P366" i="1"/>
  <c r="P435" i="1" s="1"/>
  <c r="X435" i="1" l="1"/>
  <c r="H390" i="1"/>
  <c r="H400" i="1" s="1"/>
  <c r="F400" i="1"/>
  <c r="X390" i="1" l="1"/>
  <c r="X400" i="1" s="1"/>
  <c r="V400" i="1"/>
  <c r="P390" i="1"/>
  <c r="P400" i="1" s="1"/>
  <c r="N400" i="1"/>
  <c r="Q419" i="1" l="1"/>
  <c r="Q367" i="1"/>
  <c r="R367" i="1"/>
  <c r="R419" i="1"/>
  <c r="Q436" i="1" l="1"/>
  <c r="Q363" i="1"/>
  <c r="R436" i="1"/>
  <c r="R412" i="1"/>
  <c r="T419" i="1"/>
  <c r="S367" i="1"/>
  <c r="S419" i="1"/>
  <c r="R363" i="1"/>
  <c r="R394" i="1" l="1"/>
  <c r="T367" i="1"/>
  <c r="T436" i="1" s="1"/>
  <c r="S363" i="1"/>
  <c r="R429" i="1"/>
  <c r="S436" i="1"/>
  <c r="S352" i="1"/>
  <c r="S412" i="1"/>
  <c r="T363" i="1" l="1"/>
  <c r="S394" i="1"/>
  <c r="S429" i="1"/>
  <c r="I334" i="1"/>
  <c r="K334" i="1" l="1"/>
  <c r="J331" i="1"/>
  <c r="I419" i="1"/>
  <c r="I367" i="1"/>
  <c r="J334" i="1"/>
  <c r="V331" i="1" l="1"/>
  <c r="W331" i="1"/>
  <c r="O334" i="1"/>
  <c r="M334" i="1"/>
  <c r="L336" i="1"/>
  <c r="I436" i="1"/>
  <c r="J412" i="1"/>
  <c r="I363" i="1"/>
  <c r="K331" i="1"/>
  <c r="M419" i="1"/>
  <c r="I331" i="1"/>
  <c r="K367" i="1"/>
  <c r="K419" i="1"/>
  <c r="L334" i="1"/>
  <c r="L419" i="1" s="1"/>
  <c r="P332" i="1"/>
  <c r="J367" i="1"/>
  <c r="J419" i="1"/>
  <c r="N331" i="1"/>
  <c r="G394" i="1"/>
  <c r="F394" i="1"/>
  <c r="V412" i="1" l="1"/>
  <c r="W352" i="1"/>
  <c r="W412" i="1"/>
  <c r="W334" i="1"/>
  <c r="N334" i="1"/>
  <c r="M367" i="1"/>
  <c r="X332" i="1"/>
  <c r="N412" i="1"/>
  <c r="K436" i="1"/>
  <c r="O367" i="1"/>
  <c r="O419" i="1"/>
  <c r="I412" i="1"/>
  <c r="J429" i="1"/>
  <c r="J363" i="1"/>
  <c r="L331" i="1"/>
  <c r="L412" i="1" s="1"/>
  <c r="K412" i="1"/>
  <c r="K352" i="1"/>
  <c r="J394" i="1"/>
  <c r="O331" i="1"/>
  <c r="J436" i="1"/>
  <c r="M331" i="1"/>
  <c r="L333" i="1"/>
  <c r="E394" i="1"/>
  <c r="H384" i="1"/>
  <c r="H394" i="1" s="1"/>
  <c r="K363" i="1"/>
  <c r="L367" i="1"/>
  <c r="L436" i="1" s="1"/>
  <c r="N419" i="1" l="1"/>
  <c r="N367" i="1"/>
  <c r="M363" i="1"/>
  <c r="W429" i="1"/>
  <c r="V429" i="1"/>
  <c r="M436" i="1"/>
  <c r="W419" i="1"/>
  <c r="W367" i="1"/>
  <c r="V334" i="1"/>
  <c r="P334" i="1"/>
  <c r="P419" i="1" s="1"/>
  <c r="P336" i="1"/>
  <c r="U334" i="1"/>
  <c r="P333" i="1"/>
  <c r="M412" i="1"/>
  <c r="I429" i="1"/>
  <c r="O363" i="1"/>
  <c r="N429" i="1"/>
  <c r="O436" i="1"/>
  <c r="K429" i="1"/>
  <c r="L384" i="1"/>
  <c r="K394" i="1"/>
  <c r="L352" i="1"/>
  <c r="P384" i="1"/>
  <c r="L363" i="1"/>
  <c r="P331" i="1"/>
  <c r="P412" i="1" s="1"/>
  <c r="O352" i="1"/>
  <c r="O412" i="1"/>
  <c r="P367" i="1" l="1"/>
  <c r="P436" i="1" s="1"/>
  <c r="N436" i="1"/>
  <c r="N394" i="1"/>
  <c r="N363" i="1"/>
  <c r="L429" i="1"/>
  <c r="W436" i="1"/>
  <c r="W394" i="1"/>
  <c r="W363" i="1"/>
  <c r="V419" i="1"/>
  <c r="V367" i="1"/>
  <c r="X336" i="1"/>
  <c r="U419" i="1"/>
  <c r="X334" i="1"/>
  <c r="X419" i="1" s="1"/>
  <c r="U367" i="1"/>
  <c r="M394" i="1"/>
  <c r="O429" i="1"/>
  <c r="M429" i="1"/>
  <c r="P352" i="1"/>
  <c r="O394" i="1"/>
  <c r="L394" i="1"/>
  <c r="I394" i="1"/>
  <c r="U436" i="1" l="1"/>
  <c r="P363" i="1"/>
  <c r="P429" i="1"/>
  <c r="V436" i="1"/>
  <c r="V394" i="1"/>
  <c r="V363" i="1"/>
  <c r="X367" i="1"/>
  <c r="U363" i="1"/>
  <c r="P394" i="1"/>
  <c r="X436" i="1" l="1"/>
  <c r="X363" i="1"/>
  <c r="E48" i="1" l="1"/>
  <c r="F48" i="1"/>
  <c r="H55" i="1" l="1"/>
  <c r="G48" i="1"/>
  <c r="H48" i="1" s="1"/>
  <c r="H28" i="1"/>
  <c r="E416" i="1"/>
  <c r="F416" i="1"/>
  <c r="F360" i="1"/>
  <c r="G416" i="1"/>
  <c r="G360" i="1"/>
  <c r="H17" i="1"/>
  <c r="H416" i="1" l="1"/>
  <c r="E433" i="1"/>
  <c r="H360" i="1"/>
  <c r="G433" i="1"/>
  <c r="F433" i="1"/>
  <c r="H433" i="1" l="1"/>
  <c r="I48" i="1" l="1"/>
  <c r="M48" i="1" s="1"/>
  <c r="U48" i="1" l="1"/>
  <c r="AC48" i="1" s="1"/>
  <c r="S416" i="1"/>
  <c r="T416" i="1"/>
  <c r="S360" i="1"/>
  <c r="R360" i="1"/>
  <c r="R416" i="1"/>
  <c r="Q416" i="1"/>
  <c r="Q360" i="1"/>
  <c r="Q433" i="1" l="1"/>
  <c r="R433" i="1"/>
  <c r="S433" i="1"/>
  <c r="T360" i="1"/>
  <c r="T433" i="1" l="1"/>
  <c r="J48" i="1" l="1"/>
  <c r="N48" i="1" s="1"/>
  <c r="V48" i="1" s="1"/>
  <c r="AD48" i="1" s="1"/>
  <c r="K48" i="1" l="1"/>
  <c r="L55" i="1"/>
  <c r="L28" i="1"/>
  <c r="K416" i="1"/>
  <c r="L17" i="1"/>
  <c r="K360" i="1"/>
  <c r="I360" i="1"/>
  <c r="I416" i="1"/>
  <c r="J360" i="1"/>
  <c r="J416" i="1"/>
  <c r="L416" i="1" l="1"/>
  <c r="L48" i="1"/>
  <c r="O48" i="1"/>
  <c r="I433" i="1"/>
  <c r="J433" i="1"/>
  <c r="L360" i="1"/>
  <c r="K433" i="1"/>
  <c r="W48" i="1" l="1"/>
  <c r="P48" i="1"/>
  <c r="L433" i="1"/>
  <c r="X48" i="1" l="1"/>
  <c r="AE48" i="1"/>
  <c r="AF48" i="1" l="1"/>
  <c r="E93" i="1" l="1"/>
  <c r="E476" i="1"/>
  <c r="G147" i="1" l="1"/>
  <c r="G482" i="1"/>
  <c r="H152" i="1"/>
  <c r="H482" i="1" s="1"/>
  <c r="F93" i="1"/>
  <c r="F476" i="1"/>
  <c r="E478" i="1"/>
  <c r="E111" i="1"/>
  <c r="E129" i="1"/>
  <c r="E480" i="1"/>
  <c r="E483" i="1"/>
  <c r="E156" i="1"/>
  <c r="E485" i="1"/>
  <c r="E174" i="1"/>
  <c r="G468" i="1"/>
  <c r="H26" i="1"/>
  <c r="H468" i="1" s="1"/>
  <c r="G21" i="1"/>
  <c r="E468" i="1"/>
  <c r="E21" i="1"/>
  <c r="G93" i="1"/>
  <c r="H98" i="1"/>
  <c r="H476" i="1" s="1"/>
  <c r="G476" i="1"/>
  <c r="F111" i="1"/>
  <c r="F478" i="1"/>
  <c r="F480" i="1"/>
  <c r="F129" i="1"/>
  <c r="F483" i="1"/>
  <c r="F156" i="1"/>
  <c r="F485" i="1"/>
  <c r="F174" i="1"/>
  <c r="E467" i="1"/>
  <c r="E10" i="1"/>
  <c r="F467" i="1"/>
  <c r="F10" i="1"/>
  <c r="G477" i="1"/>
  <c r="H107" i="1"/>
  <c r="H477" i="1" s="1"/>
  <c r="G102" i="1"/>
  <c r="H170" i="1"/>
  <c r="H484" i="1" s="1"/>
  <c r="G484" i="1"/>
  <c r="G165" i="1"/>
  <c r="G486" i="1"/>
  <c r="H188" i="1"/>
  <c r="H486" i="1" s="1"/>
  <c r="G183" i="1"/>
  <c r="H15" i="1"/>
  <c r="G467" i="1"/>
  <c r="G10" i="1"/>
  <c r="F468" i="1"/>
  <c r="F21" i="1"/>
  <c r="G111" i="1"/>
  <c r="H116" i="1"/>
  <c r="H478" i="1" s="1"/>
  <c r="G478" i="1"/>
  <c r="G480" i="1"/>
  <c r="H134" i="1"/>
  <c r="H480" i="1" s="1"/>
  <c r="G129" i="1"/>
  <c r="G156" i="1"/>
  <c r="G483" i="1"/>
  <c r="H161" i="1"/>
  <c r="H483" i="1" s="1"/>
  <c r="G485" i="1"/>
  <c r="H179" i="1"/>
  <c r="H485" i="1" s="1"/>
  <c r="G174" i="1"/>
  <c r="E102" i="1"/>
  <c r="E477" i="1"/>
  <c r="E120" i="1"/>
  <c r="E479" i="1"/>
  <c r="E147" i="1"/>
  <c r="E482" i="1"/>
  <c r="E165" i="1"/>
  <c r="E484" i="1"/>
  <c r="E183" i="1"/>
  <c r="E486" i="1"/>
  <c r="G84" i="1"/>
  <c r="G475" i="1"/>
  <c r="F477" i="1"/>
  <c r="F102" i="1"/>
  <c r="F479" i="1"/>
  <c r="F120" i="1"/>
  <c r="F147" i="1"/>
  <c r="F482" i="1"/>
  <c r="F165" i="1"/>
  <c r="F484" i="1"/>
  <c r="F486" i="1"/>
  <c r="F183" i="1"/>
  <c r="H93" i="1" l="1"/>
  <c r="H183" i="1"/>
  <c r="H102" i="1"/>
  <c r="H174" i="1"/>
  <c r="H129" i="1"/>
  <c r="H156" i="1"/>
  <c r="H467" i="1"/>
  <c r="H147" i="1"/>
  <c r="H111" i="1"/>
  <c r="H165" i="1"/>
  <c r="H21" i="1"/>
  <c r="H10" i="1"/>
  <c r="F475" i="1" l="1"/>
  <c r="F84" i="1"/>
  <c r="H89" i="1"/>
  <c r="E475" i="1"/>
  <c r="E84" i="1"/>
  <c r="H84" i="1" l="1"/>
  <c r="H475" i="1"/>
  <c r="R111" i="1" l="1"/>
  <c r="R478" i="1"/>
  <c r="Q111" i="1"/>
  <c r="Q478" i="1"/>
  <c r="T161" i="1"/>
  <c r="T483" i="1" s="1"/>
  <c r="S156" i="1"/>
  <c r="S483" i="1"/>
  <c r="R183" i="1"/>
  <c r="R486" i="1"/>
  <c r="Q84" i="1"/>
  <c r="Q475" i="1"/>
  <c r="Q102" i="1"/>
  <c r="Q477" i="1"/>
  <c r="R129" i="1"/>
  <c r="R480" i="1"/>
  <c r="R156" i="1"/>
  <c r="R483" i="1"/>
  <c r="R174" i="1"/>
  <c r="R485" i="1"/>
  <c r="Q10" i="1"/>
  <c r="Q467" i="1"/>
  <c r="R102" i="1"/>
  <c r="R477" i="1"/>
  <c r="T15" i="1"/>
  <c r="T467" i="1" s="1"/>
  <c r="S10" i="1"/>
  <c r="S467" i="1"/>
  <c r="S21" i="1"/>
  <c r="T26" i="1"/>
  <c r="T468" i="1" s="1"/>
  <c r="S468" i="1"/>
  <c r="T89" i="1"/>
  <c r="T475" i="1" s="1"/>
  <c r="S84" i="1"/>
  <c r="S475" i="1"/>
  <c r="Q129" i="1"/>
  <c r="Q480" i="1"/>
  <c r="T152" i="1"/>
  <c r="T482" i="1" s="1"/>
  <c r="S147" i="1"/>
  <c r="S482" i="1"/>
  <c r="Q156" i="1"/>
  <c r="Q483" i="1"/>
  <c r="T188" i="1"/>
  <c r="T486" i="1" s="1"/>
  <c r="S183" i="1"/>
  <c r="S486" i="1"/>
  <c r="Q21" i="1"/>
  <c r="Q468" i="1"/>
  <c r="Q147" i="1"/>
  <c r="Q482" i="1"/>
  <c r="Q174" i="1"/>
  <c r="Q485" i="1"/>
  <c r="R10" i="1"/>
  <c r="R467" i="1"/>
  <c r="R21" i="1"/>
  <c r="R468" i="1"/>
  <c r="R84" i="1"/>
  <c r="R475" i="1"/>
  <c r="T107" i="1"/>
  <c r="T477" i="1" s="1"/>
  <c r="S102" i="1"/>
  <c r="S477" i="1"/>
  <c r="T116" i="1"/>
  <c r="T478" i="1" s="1"/>
  <c r="S111" i="1"/>
  <c r="S478" i="1"/>
  <c r="R147" i="1"/>
  <c r="R482" i="1"/>
  <c r="T179" i="1"/>
  <c r="T485" i="1" s="1"/>
  <c r="S174" i="1"/>
  <c r="S485" i="1"/>
  <c r="Q183" i="1"/>
  <c r="Q486" i="1"/>
  <c r="S301" i="1"/>
  <c r="S459" i="1"/>
  <c r="R301" i="1"/>
  <c r="R220" i="1" s="1"/>
  <c r="R459" i="1"/>
  <c r="Q301" i="1"/>
  <c r="Q220" i="1" s="1"/>
  <c r="Q459" i="1"/>
  <c r="T147" i="1" l="1"/>
  <c r="T84" i="1"/>
  <c r="T134" i="1"/>
  <c r="T480" i="1" s="1"/>
  <c r="S129" i="1"/>
  <c r="T129" i="1" s="1"/>
  <c r="S480" i="1"/>
  <c r="T170" i="1"/>
  <c r="T484" i="1" s="1"/>
  <c r="S165" i="1"/>
  <c r="S484" i="1"/>
  <c r="T21" i="1"/>
  <c r="T111" i="1"/>
  <c r="R165" i="1"/>
  <c r="R484" i="1"/>
  <c r="T98" i="1"/>
  <c r="S93" i="1"/>
  <c r="S476" i="1"/>
  <c r="Q165" i="1"/>
  <c r="Q484" i="1"/>
  <c r="T156" i="1"/>
  <c r="T174" i="1"/>
  <c r="Q93" i="1"/>
  <c r="Q476" i="1"/>
  <c r="R93" i="1"/>
  <c r="R476" i="1"/>
  <c r="T10" i="1"/>
  <c r="T102" i="1"/>
  <c r="T183" i="1"/>
  <c r="T459" i="1"/>
  <c r="T464" i="1" s="1"/>
  <c r="S464" i="1"/>
  <c r="S489" i="1"/>
  <c r="Q449" i="1"/>
  <c r="Q464" i="1"/>
  <c r="Q489" i="1"/>
  <c r="R489" i="1"/>
  <c r="R464" i="1"/>
  <c r="T301" i="1"/>
  <c r="S220" i="1"/>
  <c r="R449" i="1"/>
  <c r="T476" i="1" l="1"/>
  <c r="T93" i="1"/>
  <c r="T165" i="1"/>
  <c r="T220" i="1"/>
  <c r="T449" i="1" s="1"/>
  <c r="S449" i="1"/>
  <c r="S465" i="1" s="1"/>
  <c r="Q465" i="1"/>
  <c r="T489" i="1"/>
  <c r="R465" i="1"/>
  <c r="K485" i="1" l="1"/>
  <c r="K174" i="1"/>
  <c r="I485" i="1"/>
  <c r="I174" i="1"/>
  <c r="M174" i="1" s="1"/>
  <c r="U174" i="1" s="1"/>
  <c r="AC174" i="1" s="1"/>
  <c r="T465" i="1"/>
  <c r="O485" i="1"/>
  <c r="M485" i="1"/>
  <c r="L179" i="1"/>
  <c r="L485" i="1" s="1"/>
  <c r="M473" i="1"/>
  <c r="N473" i="1"/>
  <c r="P246" i="1" l="1"/>
  <c r="L107" i="1"/>
  <c r="L477" i="1" s="1"/>
  <c r="K102" i="1"/>
  <c r="K477" i="1"/>
  <c r="U487" i="1"/>
  <c r="M487" i="1"/>
  <c r="J483" i="1"/>
  <c r="J156" i="1"/>
  <c r="N156" i="1" s="1"/>
  <c r="V156" i="1" s="1"/>
  <c r="AD156" i="1" s="1"/>
  <c r="J468" i="1"/>
  <c r="J21" i="1"/>
  <c r="N21" i="1" s="1"/>
  <c r="V21" i="1" s="1"/>
  <c r="AD21" i="1" s="1"/>
  <c r="J467" i="1"/>
  <c r="J10" i="1"/>
  <c r="N10" i="1" s="1"/>
  <c r="V10" i="1" s="1"/>
  <c r="AD10" i="1" s="1"/>
  <c r="L116" i="1"/>
  <c r="L478" i="1" s="1"/>
  <c r="K478" i="1"/>
  <c r="K111" i="1"/>
  <c r="V487" i="1"/>
  <c r="N487" i="1"/>
  <c r="L161" i="1"/>
  <c r="L483" i="1" s="1"/>
  <c r="K156" i="1"/>
  <c r="K483" i="1"/>
  <c r="J129" i="1"/>
  <c r="N129" i="1" s="1"/>
  <c r="V129" i="1" s="1"/>
  <c r="AD129" i="1" s="1"/>
  <c r="J480" i="1"/>
  <c r="I475" i="1"/>
  <c r="I84" i="1"/>
  <c r="M84" i="1" s="1"/>
  <c r="U84" i="1" s="1"/>
  <c r="AC84" i="1" s="1"/>
  <c r="K468" i="1"/>
  <c r="L26" i="1"/>
  <c r="L468" i="1" s="1"/>
  <c r="K21" i="1"/>
  <c r="K467" i="1"/>
  <c r="L15" i="1"/>
  <c r="L467" i="1" s="1"/>
  <c r="K10" i="1"/>
  <c r="J485" i="1"/>
  <c r="J174" i="1"/>
  <c r="N174" i="1" s="1"/>
  <c r="V174" i="1" s="1"/>
  <c r="AD174" i="1" s="1"/>
  <c r="O174" i="1"/>
  <c r="I467" i="1"/>
  <c r="I10" i="1"/>
  <c r="M10" i="1" s="1"/>
  <c r="U10" i="1" s="1"/>
  <c r="AC10" i="1" s="1"/>
  <c r="I183" i="1"/>
  <c r="M183" i="1" s="1"/>
  <c r="U183" i="1" s="1"/>
  <c r="AC183" i="1" s="1"/>
  <c r="I486" i="1"/>
  <c r="O487" i="1"/>
  <c r="I484" i="1"/>
  <c r="I165" i="1"/>
  <c r="M165" i="1" s="1"/>
  <c r="U165" i="1" s="1"/>
  <c r="AC165" i="1" s="1"/>
  <c r="I147" i="1"/>
  <c r="M147" i="1" s="1"/>
  <c r="U147" i="1" s="1"/>
  <c r="AC147" i="1" s="1"/>
  <c r="I482" i="1"/>
  <c r="K129" i="1"/>
  <c r="K480" i="1"/>
  <c r="I156" i="1"/>
  <c r="M156" i="1" s="1"/>
  <c r="U156" i="1" s="1"/>
  <c r="AC156" i="1" s="1"/>
  <c r="I483" i="1"/>
  <c r="J486" i="1"/>
  <c r="J183" i="1"/>
  <c r="N183" i="1" s="1"/>
  <c r="V183" i="1" s="1"/>
  <c r="AD183" i="1" s="1"/>
  <c r="J484" i="1"/>
  <c r="J165" i="1"/>
  <c r="N165" i="1" s="1"/>
  <c r="V165" i="1" s="1"/>
  <c r="AD165" i="1" s="1"/>
  <c r="J482" i="1"/>
  <c r="J147" i="1"/>
  <c r="N147" i="1" s="1"/>
  <c r="V147" i="1" s="1"/>
  <c r="AD147" i="1" s="1"/>
  <c r="I478" i="1"/>
  <c r="I111" i="1"/>
  <c r="M111" i="1" s="1"/>
  <c r="U111" i="1" s="1"/>
  <c r="AC111" i="1" s="1"/>
  <c r="I477" i="1"/>
  <c r="I102" i="1"/>
  <c r="M102" i="1" s="1"/>
  <c r="U102" i="1" s="1"/>
  <c r="AC102" i="1" s="1"/>
  <c r="K84" i="1"/>
  <c r="K475" i="1"/>
  <c r="P71" i="1"/>
  <c r="P473" i="1" s="1"/>
  <c r="O473" i="1"/>
  <c r="I468" i="1"/>
  <c r="I21" i="1"/>
  <c r="M21" i="1" s="1"/>
  <c r="U21" i="1" s="1"/>
  <c r="AC21" i="1" s="1"/>
  <c r="L188" i="1"/>
  <c r="L486" i="1" s="1"/>
  <c r="K183" i="1"/>
  <c r="K486" i="1"/>
  <c r="L170" i="1"/>
  <c r="L484" i="1" s="1"/>
  <c r="K165" i="1"/>
  <c r="K484" i="1"/>
  <c r="L152" i="1"/>
  <c r="L482" i="1" s="1"/>
  <c r="K482" i="1"/>
  <c r="K147" i="1"/>
  <c r="J478" i="1"/>
  <c r="J111" i="1"/>
  <c r="N111" i="1" s="1"/>
  <c r="V111" i="1" s="1"/>
  <c r="AD111" i="1" s="1"/>
  <c r="J102" i="1"/>
  <c r="N102" i="1" s="1"/>
  <c r="V102" i="1" s="1"/>
  <c r="AD102" i="1" s="1"/>
  <c r="J477" i="1"/>
  <c r="P226" i="1"/>
  <c r="I459" i="1"/>
  <c r="I301" i="1"/>
  <c r="J301" i="1"/>
  <c r="J459" i="1"/>
  <c r="K459" i="1"/>
  <c r="K301" i="1"/>
  <c r="M478" i="1"/>
  <c r="U485" i="1"/>
  <c r="N478" i="1"/>
  <c r="U473" i="1"/>
  <c r="O459" i="1"/>
  <c r="M482" i="1"/>
  <c r="M468" i="1"/>
  <c r="M484" i="1"/>
  <c r="N484" i="1"/>
  <c r="N468" i="1"/>
  <c r="M486" i="1"/>
  <c r="M483" i="1"/>
  <c r="N483" i="1"/>
  <c r="M467" i="1"/>
  <c r="N467" i="1"/>
  <c r="V473" i="1"/>
  <c r="L134" i="1"/>
  <c r="L480" i="1" s="1"/>
  <c r="O486" i="1"/>
  <c r="V480" i="1"/>
  <c r="O477" i="1"/>
  <c r="M477" i="1"/>
  <c r="P256" i="1" l="1"/>
  <c r="X246" i="1"/>
  <c r="L174" i="1"/>
  <c r="P197" i="1"/>
  <c r="P487" i="1" s="1"/>
  <c r="X226" i="1"/>
  <c r="P188" i="1"/>
  <c r="P486" i="1" s="1"/>
  <c r="N486" i="1"/>
  <c r="O482" i="1"/>
  <c r="P107" i="1"/>
  <c r="P477" i="1" s="1"/>
  <c r="N477" i="1"/>
  <c r="I93" i="1"/>
  <c r="M93" i="1" s="1"/>
  <c r="U93" i="1" s="1"/>
  <c r="AC93" i="1" s="1"/>
  <c r="I476" i="1"/>
  <c r="L165" i="1"/>
  <c r="O165" i="1"/>
  <c r="O102" i="1"/>
  <c r="L102" i="1"/>
  <c r="O129" i="1"/>
  <c r="L10" i="1"/>
  <c r="O10" i="1"/>
  <c r="P170" i="1"/>
  <c r="P484" i="1" s="1"/>
  <c r="O484" i="1"/>
  <c r="L98" i="1"/>
  <c r="L476" i="1" s="1"/>
  <c r="K93" i="1"/>
  <c r="K476" i="1"/>
  <c r="O475" i="1"/>
  <c r="N480" i="1"/>
  <c r="J93" i="1"/>
  <c r="N93" i="1" s="1"/>
  <c r="V93" i="1" s="1"/>
  <c r="AD93" i="1" s="1"/>
  <c r="J476" i="1"/>
  <c r="O84" i="1"/>
  <c r="L156" i="1"/>
  <c r="O156" i="1"/>
  <c r="L111" i="1"/>
  <c r="O111" i="1"/>
  <c r="X197" i="1"/>
  <c r="X487" i="1" s="1"/>
  <c r="W487" i="1"/>
  <c r="O468" i="1"/>
  <c r="P26" i="1"/>
  <c r="P468" i="1" s="1"/>
  <c r="I129" i="1"/>
  <c r="M129" i="1" s="1"/>
  <c r="U129" i="1" s="1"/>
  <c r="AC129" i="1" s="1"/>
  <c r="I480" i="1"/>
  <c r="X71" i="1"/>
  <c r="X473" i="1" s="1"/>
  <c r="W473" i="1"/>
  <c r="O183" i="1"/>
  <c r="L183" i="1"/>
  <c r="V459" i="1"/>
  <c r="W485" i="1"/>
  <c r="P116" i="1"/>
  <c r="P478" i="1" s="1"/>
  <c r="O478" i="1"/>
  <c r="P161" i="1"/>
  <c r="P483" i="1" s="1"/>
  <c r="O483" i="1"/>
  <c r="O467" i="1"/>
  <c r="P15" i="1"/>
  <c r="P467" i="1" s="1"/>
  <c r="P179" i="1"/>
  <c r="P485" i="1" s="1"/>
  <c r="N485" i="1"/>
  <c r="O147" i="1"/>
  <c r="L147" i="1"/>
  <c r="W174" i="1"/>
  <c r="P174" i="1"/>
  <c r="L21" i="1"/>
  <c r="O21" i="1"/>
  <c r="O489" i="1"/>
  <c r="N459" i="1"/>
  <c r="I489" i="1"/>
  <c r="I464" i="1"/>
  <c r="K489" i="1"/>
  <c r="K464" i="1"/>
  <c r="L459" i="1"/>
  <c r="L464" i="1" s="1"/>
  <c r="J489" i="1"/>
  <c r="J464" i="1"/>
  <c r="L301" i="1"/>
  <c r="O301" i="1"/>
  <c r="K220" i="1"/>
  <c r="M459" i="1"/>
  <c r="M301" i="1"/>
  <c r="I220" i="1"/>
  <c r="W459" i="1"/>
  <c r="J220" i="1"/>
  <c r="N301" i="1"/>
  <c r="M476" i="1"/>
  <c r="U478" i="1"/>
  <c r="V485" i="1"/>
  <c r="U484" i="1"/>
  <c r="N476" i="1"/>
  <c r="V478" i="1"/>
  <c r="V467" i="1"/>
  <c r="V483" i="1"/>
  <c r="V484" i="1"/>
  <c r="U482" i="1"/>
  <c r="V486" i="1"/>
  <c r="V477" i="1"/>
  <c r="U486" i="1"/>
  <c r="V468" i="1"/>
  <c r="U468" i="1"/>
  <c r="U467" i="1"/>
  <c r="U483" i="1"/>
  <c r="O480" i="1"/>
  <c r="U477" i="1"/>
  <c r="M475" i="1"/>
  <c r="M480" i="1"/>
  <c r="N482" i="1"/>
  <c r="X174" i="1" l="1"/>
  <c r="AE174" i="1"/>
  <c r="X256" i="1"/>
  <c r="L129" i="1"/>
  <c r="X15" i="1"/>
  <c r="X467" i="1" s="1"/>
  <c r="W467" i="1"/>
  <c r="X161" i="1"/>
  <c r="X483" i="1" s="1"/>
  <c r="W483" i="1"/>
  <c r="W84" i="1"/>
  <c r="AE84" i="1" s="1"/>
  <c r="X170" i="1"/>
  <c r="X484" i="1" s="1"/>
  <c r="W484" i="1"/>
  <c r="X107" i="1"/>
  <c r="X477" i="1" s="1"/>
  <c r="W477" i="1"/>
  <c r="X26" i="1"/>
  <c r="X468" i="1" s="1"/>
  <c r="W468" i="1"/>
  <c r="W165" i="1"/>
  <c r="P165" i="1"/>
  <c r="P152" i="1"/>
  <c r="P482" i="1" s="1"/>
  <c r="X116" i="1"/>
  <c r="X478" i="1" s="1"/>
  <c r="W478" i="1"/>
  <c r="W475" i="1"/>
  <c r="P21" i="1"/>
  <c r="W21" i="1"/>
  <c r="W102" i="1"/>
  <c r="P102" i="1"/>
  <c r="P134" i="1"/>
  <c r="P480" i="1" s="1"/>
  <c r="W147" i="1"/>
  <c r="P147" i="1"/>
  <c r="W183" i="1"/>
  <c r="P183" i="1"/>
  <c r="W156" i="1"/>
  <c r="P156" i="1"/>
  <c r="W129" i="1"/>
  <c r="P129" i="1"/>
  <c r="X179" i="1"/>
  <c r="X485" i="1" s="1"/>
  <c r="X188" i="1"/>
  <c r="X486" i="1" s="1"/>
  <c r="W486" i="1"/>
  <c r="L93" i="1"/>
  <c r="O93" i="1"/>
  <c r="P98" i="1"/>
  <c r="P476" i="1" s="1"/>
  <c r="O476" i="1"/>
  <c r="W482" i="1"/>
  <c r="W111" i="1"/>
  <c r="P111" i="1"/>
  <c r="P10" i="1"/>
  <c r="W10" i="1"/>
  <c r="P459" i="1"/>
  <c r="I449" i="1"/>
  <c r="I465" i="1" s="1"/>
  <c r="V489" i="1"/>
  <c r="L220" i="1"/>
  <c r="L449" i="1" s="1"/>
  <c r="K449" i="1"/>
  <c r="K465" i="1" s="1"/>
  <c r="J449" i="1"/>
  <c r="J465" i="1" s="1"/>
  <c r="V301" i="1"/>
  <c r="W489" i="1"/>
  <c r="U301" i="1"/>
  <c r="M489" i="1"/>
  <c r="U459" i="1"/>
  <c r="X459" i="1" s="1"/>
  <c r="N489" i="1"/>
  <c r="W301" i="1"/>
  <c r="AE301" i="1" s="1"/>
  <c r="P301" i="1"/>
  <c r="L489" i="1"/>
  <c r="U476" i="1"/>
  <c r="V476" i="1"/>
  <c r="U475" i="1"/>
  <c r="V482" i="1"/>
  <c r="U480" i="1"/>
  <c r="AF174" i="1" l="1"/>
  <c r="X165" i="1"/>
  <c r="AE165" i="1"/>
  <c r="AD301" i="1"/>
  <c r="X183" i="1"/>
  <c r="AE183" i="1"/>
  <c r="X21" i="1"/>
  <c r="AE21" i="1"/>
  <c r="X147" i="1"/>
  <c r="AE147" i="1"/>
  <c r="X111" i="1"/>
  <c r="AE111" i="1"/>
  <c r="X156" i="1"/>
  <c r="AE156" i="1"/>
  <c r="X129" i="1"/>
  <c r="AE129" i="1"/>
  <c r="AC301" i="1"/>
  <c r="X10" i="1"/>
  <c r="AE10" i="1"/>
  <c r="X102" i="1"/>
  <c r="AE102" i="1"/>
  <c r="X152" i="1"/>
  <c r="X482" i="1" s="1"/>
  <c r="W93" i="1"/>
  <c r="P93" i="1"/>
  <c r="X98" i="1"/>
  <c r="X476" i="1" s="1"/>
  <c r="W476" i="1"/>
  <c r="X134" i="1"/>
  <c r="X480" i="1" s="1"/>
  <c r="W480" i="1"/>
  <c r="L465" i="1"/>
  <c r="P489" i="1"/>
  <c r="U489" i="1"/>
  <c r="X301" i="1"/>
  <c r="AF111" i="1" l="1"/>
  <c r="AF183" i="1"/>
  <c r="AF129" i="1"/>
  <c r="AF147" i="1"/>
  <c r="AF102" i="1"/>
  <c r="AF156" i="1"/>
  <c r="AF21" i="1"/>
  <c r="AF165" i="1"/>
  <c r="AF301" i="1"/>
  <c r="AF10" i="1"/>
  <c r="X93" i="1"/>
  <c r="AE93" i="1"/>
  <c r="X489" i="1"/>
  <c r="AF93" i="1" l="1"/>
  <c r="J84" i="1" l="1"/>
  <c r="J475" i="1"/>
  <c r="L89" i="1"/>
  <c r="N84" i="1" l="1"/>
  <c r="L84" i="1"/>
  <c r="L475" i="1"/>
  <c r="V84" i="1" l="1"/>
  <c r="AD84" i="1" s="1"/>
  <c r="P84" i="1"/>
  <c r="N475" i="1"/>
  <c r="P89" i="1"/>
  <c r="AF84" i="1" l="1"/>
  <c r="P475" i="1"/>
  <c r="X84" i="1"/>
  <c r="V475" i="1"/>
  <c r="X89" i="1"/>
  <c r="X475" i="1" l="1"/>
  <c r="L417" i="1" l="1"/>
  <c r="AF417" i="1"/>
  <c r="AD399" i="1"/>
  <c r="AD434" i="1"/>
  <c r="R434" i="1"/>
  <c r="R399" i="1"/>
  <c r="AA434" i="1"/>
  <c r="AA399" i="1"/>
  <c r="AB362" i="1"/>
  <c r="I434" i="1"/>
  <c r="I399" i="1"/>
  <c r="AC399" i="1"/>
  <c r="AC434" i="1"/>
  <c r="G434" i="1"/>
  <c r="H362" i="1"/>
  <c r="G399" i="1"/>
  <c r="O434" i="1"/>
  <c r="P362" i="1"/>
  <c r="O399" i="1"/>
  <c r="Y399" i="1"/>
  <c r="Y434" i="1"/>
  <c r="S399" i="1"/>
  <c r="S434" i="1"/>
  <c r="T362" i="1"/>
  <c r="Q399" i="1"/>
  <c r="Q434" i="1"/>
  <c r="N399" i="1"/>
  <c r="N434" i="1"/>
  <c r="W399" i="1"/>
  <c r="W434" i="1"/>
  <c r="X362" i="1"/>
  <c r="V434" i="1"/>
  <c r="V399" i="1"/>
  <c r="AB417" i="1"/>
  <c r="T417" i="1"/>
  <c r="Z399" i="1"/>
  <c r="Z434" i="1"/>
  <c r="P417" i="1"/>
  <c r="H417" i="1"/>
  <c r="X417" i="1"/>
  <c r="F399" i="1"/>
  <c r="F434" i="1"/>
  <c r="J399" i="1"/>
  <c r="J434" i="1"/>
  <c r="M434" i="1"/>
  <c r="M399" i="1"/>
  <c r="L362" i="1"/>
  <c r="K399" i="1"/>
  <c r="K434" i="1"/>
  <c r="AF362" i="1"/>
  <c r="AE399" i="1"/>
  <c r="AE434" i="1"/>
  <c r="E434" i="1"/>
  <c r="E399" i="1"/>
  <c r="U434" i="1"/>
  <c r="U399" i="1"/>
  <c r="Z397" i="1"/>
  <c r="Z432" i="1"/>
  <c r="E432" i="1"/>
  <c r="E397" i="1"/>
  <c r="H415" i="1"/>
  <c r="Q397" i="1"/>
  <c r="Q432" i="1"/>
  <c r="Y432" i="1"/>
  <c r="Y397" i="1"/>
  <c r="AB415" i="1"/>
  <c r="W432" i="1"/>
  <c r="W397" i="1"/>
  <c r="AA432" i="1"/>
  <c r="AB359" i="1"/>
  <c r="AA397" i="1"/>
  <c r="F432" i="1"/>
  <c r="F397" i="1"/>
  <c r="T415" i="1" l="1"/>
  <c r="T434" i="1"/>
  <c r="T399" i="1"/>
  <c r="P434" i="1"/>
  <c r="P399" i="1"/>
  <c r="L399" i="1"/>
  <c r="L434" i="1"/>
  <c r="X434" i="1"/>
  <c r="X399" i="1"/>
  <c r="H434" i="1"/>
  <c r="H399" i="1"/>
  <c r="AF434" i="1"/>
  <c r="AF399" i="1"/>
  <c r="AB399" i="1"/>
  <c r="AB434" i="1"/>
  <c r="P359" i="1"/>
  <c r="O432" i="1"/>
  <c r="O397" i="1"/>
  <c r="AD432" i="1"/>
  <c r="AD397" i="1"/>
  <c r="AB397" i="1"/>
  <c r="AB432" i="1"/>
  <c r="V432" i="1"/>
  <c r="V397" i="1"/>
  <c r="H359" i="1"/>
  <c r="G397" i="1"/>
  <c r="G432" i="1"/>
  <c r="S397" i="1"/>
  <c r="S432" i="1"/>
  <c r="T359" i="1"/>
  <c r="AE397" i="1"/>
  <c r="AE432" i="1"/>
  <c r="AF359" i="1"/>
  <c r="I432" i="1"/>
  <c r="I397" i="1"/>
  <c r="AF415" i="1"/>
  <c r="J432" i="1"/>
  <c r="J397" i="1"/>
  <c r="N432" i="1"/>
  <c r="N397" i="1"/>
  <c r="L415" i="1"/>
  <c r="AC397" i="1"/>
  <c r="AC432" i="1"/>
  <c r="X359" i="1"/>
  <c r="U397" i="1"/>
  <c r="U432" i="1"/>
  <c r="P415" i="1"/>
  <c r="K432" i="1"/>
  <c r="K397" i="1"/>
  <c r="L359" i="1"/>
  <c r="R397" i="1"/>
  <c r="R432" i="1"/>
  <c r="X415" i="1"/>
  <c r="M397" i="1"/>
  <c r="M432" i="1"/>
  <c r="AF432" i="1" l="1"/>
  <c r="AF397" i="1"/>
  <c r="H397" i="1"/>
  <c r="H432" i="1"/>
  <c r="X432" i="1"/>
  <c r="X397" i="1"/>
  <c r="T397" i="1"/>
  <c r="T432" i="1"/>
  <c r="L432" i="1"/>
  <c r="L397" i="1"/>
  <c r="P432" i="1"/>
  <c r="P397" i="1"/>
  <c r="AB361" i="1" l="1"/>
  <c r="AB447" i="1"/>
  <c r="Z398" i="1" l="1"/>
  <c r="Y398" i="1"/>
  <c r="AB388" i="1" l="1"/>
  <c r="AB398" i="1" s="1"/>
  <c r="AA398" i="1"/>
  <c r="T447" i="1" l="1"/>
  <c r="Q398" i="1" l="1"/>
  <c r="R398" i="1"/>
  <c r="S398" i="1" l="1"/>
  <c r="T388" i="1"/>
  <c r="T398" i="1" s="1"/>
  <c r="L361" i="1" l="1"/>
  <c r="T361" i="1"/>
  <c r="P278" i="1" l="1"/>
  <c r="X278" i="1" l="1"/>
  <c r="AF278" i="1" l="1"/>
  <c r="P268" i="1" l="1"/>
  <c r="P308" i="1"/>
  <c r="P298" i="1"/>
  <c r="P258" i="1" l="1"/>
  <c r="H447" i="1"/>
  <c r="L447" i="1"/>
  <c r="P199" i="1" l="1"/>
  <c r="H361" i="1"/>
  <c r="P248" i="1"/>
  <c r="X298" i="1" l="1"/>
  <c r="P238" i="1"/>
  <c r="P145" i="1"/>
  <c r="I398" i="1"/>
  <c r="N445" i="1"/>
  <c r="N447" i="1" s="1"/>
  <c r="N461" i="1"/>
  <c r="P228" i="1"/>
  <c r="O461" i="1"/>
  <c r="O445" i="1"/>
  <c r="X318" i="1"/>
  <c r="F398" i="1"/>
  <c r="J398" i="1"/>
  <c r="X308" i="1"/>
  <c r="X268" i="1"/>
  <c r="X328" i="1"/>
  <c r="M445" i="1"/>
  <c r="M447" i="1" s="1"/>
  <c r="M461" i="1"/>
  <c r="P361" i="1"/>
  <c r="X199" i="1" l="1"/>
  <c r="P73" i="1"/>
  <c r="P82" i="1"/>
  <c r="AF361" i="1"/>
  <c r="N416" i="1"/>
  <c r="N360" i="1"/>
  <c r="X248" i="1"/>
  <c r="P64" i="1"/>
  <c r="P127" i="1"/>
  <c r="P91" i="1"/>
  <c r="P136" i="1"/>
  <c r="P118" i="1"/>
  <c r="P55" i="1"/>
  <c r="P46" i="1"/>
  <c r="P163" i="1"/>
  <c r="M416" i="1"/>
  <c r="X145" i="1"/>
  <c r="O360" i="1"/>
  <c r="P154" i="1"/>
  <c r="P100" i="1"/>
  <c r="P37" i="1"/>
  <c r="P28" i="1"/>
  <c r="P181" i="1"/>
  <c r="P109" i="1"/>
  <c r="P190" i="1"/>
  <c r="P172" i="1"/>
  <c r="O416" i="1"/>
  <c r="AF308" i="1"/>
  <c r="AF318" i="1"/>
  <c r="P461" i="1"/>
  <c r="E398" i="1"/>
  <c r="L388" i="1"/>
  <c r="L398" i="1" s="1"/>
  <c r="K398" i="1"/>
  <c r="X228" i="1"/>
  <c r="W461" i="1"/>
  <c r="W445" i="1"/>
  <c r="AF328" i="1"/>
  <c r="G398" i="1"/>
  <c r="X361" i="1"/>
  <c r="AF268" i="1"/>
  <c r="V445" i="1"/>
  <c r="V447" i="1" s="1"/>
  <c r="V461" i="1"/>
  <c r="AF298" i="1"/>
  <c r="X258" i="1"/>
  <c r="U445" i="1"/>
  <c r="U447" i="1" s="1"/>
  <c r="U461" i="1"/>
  <c r="X238" i="1"/>
  <c r="O447" i="1"/>
  <c r="P445" i="1"/>
  <c r="P447" i="1" s="1"/>
  <c r="X73" i="1" l="1"/>
  <c r="X118" i="1"/>
  <c r="H388" i="1"/>
  <c r="H398" i="1" s="1"/>
  <c r="N398" i="1"/>
  <c r="O398" i="1"/>
  <c r="O433" i="1"/>
  <c r="W360" i="1"/>
  <c r="N433" i="1"/>
  <c r="AF199" i="1"/>
  <c r="W416" i="1"/>
  <c r="V416" i="1"/>
  <c r="X82" i="1"/>
  <c r="X136" i="1"/>
  <c r="X37" i="1"/>
  <c r="V360" i="1"/>
  <c r="X127" i="1"/>
  <c r="X64" i="1"/>
  <c r="X172" i="1"/>
  <c r="X46" i="1"/>
  <c r="X28" i="1"/>
  <c r="X190" i="1"/>
  <c r="X163" i="1"/>
  <c r="X109" i="1"/>
  <c r="U416" i="1"/>
  <c r="AF145" i="1"/>
  <c r="P17" i="1"/>
  <c r="P416" i="1" s="1"/>
  <c r="X91" i="1"/>
  <c r="M360" i="1"/>
  <c r="X181" i="1"/>
  <c r="X100" i="1"/>
  <c r="X154" i="1"/>
  <c r="X55" i="1"/>
  <c r="W447" i="1"/>
  <c r="X445" i="1"/>
  <c r="X447" i="1" s="1"/>
  <c r="AF238" i="1"/>
  <c r="X461" i="1"/>
  <c r="AC445" i="1"/>
  <c r="AC447" i="1" s="1"/>
  <c r="AC461" i="1"/>
  <c r="AD445" i="1"/>
  <c r="AD447" i="1" s="1"/>
  <c r="AD461" i="1"/>
  <c r="AE461" i="1"/>
  <c r="AF228" i="1"/>
  <c r="AE445" i="1"/>
  <c r="AF248" i="1"/>
  <c r="AF258" i="1"/>
  <c r="W433" i="1" l="1"/>
  <c r="W398" i="1"/>
  <c r="AF73" i="1"/>
  <c r="V433" i="1"/>
  <c r="V398" i="1"/>
  <c r="X17" i="1"/>
  <c r="X416" i="1" s="1"/>
  <c r="AF127" i="1"/>
  <c r="AD360" i="1"/>
  <c r="AF64" i="1"/>
  <c r="AD416" i="1"/>
  <c r="AF28" i="1"/>
  <c r="AF190" i="1"/>
  <c r="AF163" i="1"/>
  <c r="M398" i="1"/>
  <c r="AF37" i="1"/>
  <c r="AF109" i="1"/>
  <c r="AF461" i="1"/>
  <c r="AF46" i="1"/>
  <c r="AF55" i="1"/>
  <c r="AF91" i="1"/>
  <c r="AF118" i="1"/>
  <c r="AC416" i="1"/>
  <c r="AF82" i="1"/>
  <c r="AF100" i="1"/>
  <c r="AF181" i="1"/>
  <c r="AE360" i="1"/>
  <c r="AF154" i="1"/>
  <c r="P388" i="1"/>
  <c r="AE416" i="1"/>
  <c r="M433" i="1"/>
  <c r="P360" i="1"/>
  <c r="AF136" i="1"/>
  <c r="AF172" i="1"/>
  <c r="U360" i="1"/>
  <c r="AE447" i="1"/>
  <c r="AF445" i="1"/>
  <c r="AF447" i="1" s="1"/>
  <c r="AE433" i="1" l="1"/>
  <c r="AF17" i="1"/>
  <c r="AD433" i="1"/>
  <c r="AD398" i="1"/>
  <c r="AF416" i="1"/>
  <c r="U433" i="1"/>
  <c r="P433" i="1"/>
  <c r="U398" i="1"/>
  <c r="P398" i="1"/>
  <c r="X360" i="1"/>
  <c r="AC360" i="1"/>
  <c r="X388" i="1"/>
  <c r="AC398" i="1" l="1"/>
  <c r="X433" i="1"/>
  <c r="X398" i="1"/>
  <c r="AC433" i="1"/>
  <c r="AF360" i="1"/>
  <c r="AF388" i="1"/>
  <c r="AE398" i="1"/>
  <c r="AF433" i="1" l="1"/>
  <c r="AF398" i="1"/>
  <c r="Y443" i="1" l="1"/>
  <c r="Z443" i="1"/>
  <c r="AA443" i="1"/>
  <c r="AB443" i="1"/>
  <c r="Q443" i="1" l="1"/>
  <c r="R443" i="1"/>
  <c r="S443" i="1"/>
  <c r="T443" i="1"/>
  <c r="F443" i="1" l="1"/>
  <c r="G443" i="1"/>
  <c r="E443" i="1"/>
  <c r="H443" i="1"/>
  <c r="M271" i="1" l="1"/>
  <c r="M220" i="1" s="1"/>
  <c r="N271" i="1"/>
  <c r="N220" i="1" s="1"/>
  <c r="V271" i="1" l="1"/>
  <c r="V220" i="1" s="1"/>
  <c r="P297" i="1"/>
  <c r="M449" i="1"/>
  <c r="U271" i="1"/>
  <c r="U220" i="1" s="1"/>
  <c r="N449" i="1"/>
  <c r="P277" i="1"/>
  <c r="O271" i="1"/>
  <c r="AC271" i="1" l="1"/>
  <c r="AC220" i="1" s="1"/>
  <c r="P271" i="1"/>
  <c r="O220" i="1"/>
  <c r="X277" i="1"/>
  <c r="W271" i="1"/>
  <c r="V449" i="1"/>
  <c r="AD271" i="1"/>
  <c r="AD220" i="1" s="1"/>
  <c r="X297" i="1"/>
  <c r="U449" i="1"/>
  <c r="AD449" i="1" l="1"/>
  <c r="AC449" i="1"/>
  <c r="X271" i="1"/>
  <c r="W220" i="1"/>
  <c r="AF277" i="1"/>
  <c r="AE271" i="1"/>
  <c r="AF297" i="1"/>
  <c r="O449" i="1"/>
  <c r="P220" i="1"/>
  <c r="P449" i="1" s="1"/>
  <c r="P451" i="1" s="1"/>
  <c r="P453" i="1" s="1"/>
  <c r="AF271" i="1" l="1"/>
  <c r="AE220" i="1"/>
  <c r="X220" i="1"/>
  <c r="X449" i="1" s="1"/>
  <c r="X451" i="1" s="1"/>
  <c r="X453" i="1" s="1"/>
  <c r="W449" i="1"/>
  <c r="AE449" i="1" l="1"/>
  <c r="AF220" i="1"/>
  <c r="AF449" i="1" l="1"/>
  <c r="AF451" i="1" s="1"/>
  <c r="AF453" i="1" s="1"/>
  <c r="K443" i="1" l="1"/>
  <c r="J443" i="1"/>
  <c r="I443" i="1"/>
  <c r="L443" i="1"/>
  <c r="X287" i="1" l="1"/>
  <c r="P227" i="1"/>
  <c r="P287" i="1"/>
  <c r="P198" i="1"/>
  <c r="P237" i="1"/>
  <c r="P189" i="1"/>
  <c r="P267" i="1"/>
  <c r="P247" i="1"/>
  <c r="O441" i="1"/>
  <c r="O460" i="1"/>
  <c r="P257" i="1"/>
  <c r="N460" i="1"/>
  <c r="N464" i="1" s="1"/>
  <c r="N465" i="1" s="1"/>
  <c r="N441" i="1"/>
  <c r="M460" i="1"/>
  <c r="M464" i="1" s="1"/>
  <c r="M465" i="1" s="1"/>
  <c r="M441" i="1"/>
  <c r="M443" i="1" l="1"/>
  <c r="P180" i="1"/>
  <c r="P162" i="1"/>
  <c r="O443" i="1"/>
  <c r="X237" i="1"/>
  <c r="AF287" i="1"/>
  <c r="X267" i="1"/>
  <c r="X189" i="1"/>
  <c r="X198" i="1"/>
  <c r="P117" i="1"/>
  <c r="P135" i="1"/>
  <c r="P171" i="1"/>
  <c r="P126" i="1"/>
  <c r="P144" i="1"/>
  <c r="X227" i="1"/>
  <c r="P153" i="1"/>
  <c r="U441" i="1"/>
  <c r="U460" i="1"/>
  <c r="U464" i="1" s="1"/>
  <c r="U465" i="1" s="1"/>
  <c r="X247" i="1"/>
  <c r="W441" i="1"/>
  <c r="W460" i="1"/>
  <c r="N443" i="1"/>
  <c r="P460" i="1"/>
  <c r="O464" i="1"/>
  <c r="O465" i="1" s="1"/>
  <c r="V460" i="1"/>
  <c r="V464" i="1" s="1"/>
  <c r="V465" i="1" s="1"/>
  <c r="V441" i="1"/>
  <c r="X257" i="1"/>
  <c r="AF227" i="1"/>
  <c r="P441" i="1"/>
  <c r="P443" i="1" s="1"/>
  <c r="AF237" i="1"/>
  <c r="V443" i="1" l="1"/>
  <c r="AF257" i="1"/>
  <c r="X126" i="1"/>
  <c r="AC441" i="1"/>
  <c r="P464" i="1"/>
  <c r="P465" i="1" s="1"/>
  <c r="X180" i="1"/>
  <c r="X153" i="1"/>
  <c r="X117" i="1"/>
  <c r="AC460" i="1"/>
  <c r="AC464" i="1" s="1"/>
  <c r="AC465" i="1" s="1"/>
  <c r="AD460" i="1"/>
  <c r="AD464" i="1" s="1"/>
  <c r="AD465" i="1" s="1"/>
  <c r="AF198" i="1"/>
  <c r="AF189" i="1"/>
  <c r="X144" i="1"/>
  <c r="X162" i="1"/>
  <c r="X171" i="1"/>
  <c r="AF135" i="1"/>
  <c r="X135" i="1"/>
  <c r="AD441" i="1"/>
  <c r="U443" i="1"/>
  <c r="AF267" i="1"/>
  <c r="W443" i="1"/>
  <c r="AE460" i="1"/>
  <c r="AF247" i="1"/>
  <c r="AE441" i="1"/>
  <c r="X460" i="1"/>
  <c r="X464" i="1" s="1"/>
  <c r="X465" i="1" s="1"/>
  <c r="W464" i="1"/>
  <c r="W465" i="1" s="1"/>
  <c r="X441" i="1"/>
  <c r="X443" i="1" s="1"/>
  <c r="AC443" i="1" l="1"/>
  <c r="AD443" i="1"/>
  <c r="AF144" i="1"/>
  <c r="AF171" i="1"/>
  <c r="AF117" i="1"/>
  <c r="AF162" i="1"/>
  <c r="AF126" i="1"/>
  <c r="AF180" i="1"/>
  <c r="AF153" i="1"/>
  <c r="AE443" i="1"/>
  <c r="AF441" i="1"/>
  <c r="AF460" i="1"/>
  <c r="AE464" i="1"/>
  <c r="AE465" i="1" s="1"/>
  <c r="AF464" i="1" l="1"/>
  <c r="AF465" i="1" s="1"/>
  <c r="AF443" i="1"/>
  <c r="Y474" i="1" l="1"/>
  <c r="Z474" i="1"/>
  <c r="AA474" i="1"/>
  <c r="AB80" i="1"/>
  <c r="AB474" i="1" l="1"/>
  <c r="F474" i="1" l="1"/>
  <c r="F490" i="1" s="1"/>
  <c r="F413" i="1"/>
  <c r="F353" i="1"/>
  <c r="G474" i="1"/>
  <c r="H80" i="1"/>
  <c r="E474" i="1"/>
  <c r="E490" i="1" s="1"/>
  <c r="E353" i="1"/>
  <c r="E413" i="1"/>
  <c r="F349" i="1" l="1"/>
  <c r="F492" i="1"/>
  <c r="F493" i="1" s="1"/>
  <c r="F430" i="1"/>
  <c r="F410" i="1"/>
  <c r="E492" i="1"/>
  <c r="E493" i="1" s="1"/>
  <c r="E349" i="1"/>
  <c r="E430" i="1"/>
  <c r="E410" i="1"/>
  <c r="H474" i="1"/>
  <c r="F395" i="1"/>
  <c r="E340" i="1" l="1"/>
  <c r="F340" i="1"/>
  <c r="E395" i="1"/>
  <c r="E427" i="1"/>
  <c r="F427" i="1"/>
  <c r="Q474" i="1" l="1"/>
  <c r="R474" i="1"/>
  <c r="S474" i="1"/>
  <c r="T80" i="1"/>
  <c r="T474" i="1" l="1"/>
  <c r="I474" i="1" l="1"/>
  <c r="K474" i="1" l="1"/>
  <c r="L80" i="1"/>
  <c r="J474" i="1"/>
  <c r="L474" i="1" l="1"/>
  <c r="M474" i="1"/>
  <c r="O474" i="1"/>
  <c r="P80" i="1"/>
  <c r="N474" i="1"/>
  <c r="P474" i="1" l="1"/>
  <c r="V474" i="1" l="1"/>
  <c r="U474" i="1"/>
  <c r="X80" i="1"/>
  <c r="W474" i="1"/>
  <c r="AD474" i="1" l="1"/>
  <c r="AC474" i="1"/>
  <c r="AF80" i="1"/>
  <c r="AE474" i="1"/>
  <c r="X474" i="1"/>
  <c r="AF474" i="1" l="1"/>
  <c r="AB451" i="1" l="1"/>
  <c r="T451" i="1"/>
  <c r="AB453" i="1" l="1"/>
  <c r="T453" i="1"/>
  <c r="L451" i="1" l="1"/>
  <c r="L453" i="1" s="1"/>
  <c r="R403" i="1" l="1"/>
  <c r="R408" i="1"/>
  <c r="R425" i="1" s="1"/>
  <c r="L358" i="1"/>
  <c r="L403" i="1" s="1"/>
  <c r="K408" i="1"/>
  <c r="K403" i="1"/>
  <c r="Z403" i="1"/>
  <c r="Z408" i="1"/>
  <c r="Z425" i="1" s="1"/>
  <c r="J403" i="1"/>
  <c r="J408" i="1"/>
  <c r="J425" i="1" s="1"/>
  <c r="Q403" i="1"/>
  <c r="Q408" i="1"/>
  <c r="Q425" i="1" s="1"/>
  <c r="Y403" i="1"/>
  <c r="Y408" i="1"/>
  <c r="Y425" i="1" s="1"/>
  <c r="I403" i="1"/>
  <c r="I408" i="1"/>
  <c r="I425" i="1" s="1"/>
  <c r="T358" i="1"/>
  <c r="T403" i="1" s="1"/>
  <c r="S408" i="1"/>
  <c r="S403" i="1"/>
  <c r="Q404" i="1" l="1"/>
  <c r="S404" i="1"/>
  <c r="L408" i="1"/>
  <c r="L425" i="1" s="1"/>
  <c r="K425" i="1"/>
  <c r="J404" i="1"/>
  <c r="AA408" i="1"/>
  <c r="AB358" i="1"/>
  <c r="AB403" i="1" s="1"/>
  <c r="AA403" i="1"/>
  <c r="Y404" i="1"/>
  <c r="Z404" i="1"/>
  <c r="I404" i="1"/>
  <c r="T408" i="1"/>
  <c r="T425" i="1" s="1"/>
  <c r="S425" i="1"/>
  <c r="K404" i="1"/>
  <c r="R404" i="1"/>
  <c r="L404" i="1" l="1"/>
  <c r="AB408" i="1"/>
  <c r="AB425" i="1" s="1"/>
  <c r="AA425" i="1"/>
  <c r="AA404" i="1"/>
  <c r="AB404" i="1"/>
  <c r="T404" i="1"/>
  <c r="AB81" i="1" l="1"/>
  <c r="AB414" i="1" s="1"/>
  <c r="AA357" i="1"/>
  <c r="AA414" i="1"/>
  <c r="AA75" i="1"/>
  <c r="Z357" i="1"/>
  <c r="Z414" i="1"/>
  <c r="Z75" i="1"/>
  <c r="Y357" i="1"/>
  <c r="Y414" i="1"/>
  <c r="Y75" i="1"/>
  <c r="Y431" i="1" l="1"/>
  <c r="Z356" i="1"/>
  <c r="Z396" i="1"/>
  <c r="Z431" i="1"/>
  <c r="AB75" i="1"/>
  <c r="AA431" i="1"/>
  <c r="Y396" i="1"/>
  <c r="Y356" i="1"/>
  <c r="AB357" i="1"/>
  <c r="AA356" i="1"/>
  <c r="AA396" i="1"/>
  <c r="AB431" i="1" l="1"/>
  <c r="AB386" i="1"/>
  <c r="AB396" i="1" s="1"/>
  <c r="AB356" i="1"/>
  <c r="R414" i="1" l="1"/>
  <c r="R357" i="1"/>
  <c r="R75" i="1"/>
  <c r="T81" i="1"/>
  <c r="T414" i="1" s="1"/>
  <c r="S414" i="1"/>
  <c r="S357" i="1"/>
  <c r="S75" i="1"/>
  <c r="Q414" i="1"/>
  <c r="Q357" i="1"/>
  <c r="Q75" i="1"/>
  <c r="Q396" i="1" l="1"/>
  <c r="T357" i="1"/>
  <c r="S431" i="1"/>
  <c r="S356" i="1"/>
  <c r="S396" i="1"/>
  <c r="Q431" i="1"/>
  <c r="Q356" i="1"/>
  <c r="R396" i="1"/>
  <c r="T386" i="1"/>
  <c r="T396" i="1" s="1"/>
  <c r="T75" i="1"/>
  <c r="R431" i="1"/>
  <c r="R356" i="1"/>
  <c r="T356" i="1" l="1"/>
  <c r="T431" i="1"/>
  <c r="E357" i="1" l="1"/>
  <c r="E414" i="1"/>
  <c r="E420" i="1" s="1"/>
  <c r="E75" i="1"/>
  <c r="E338" i="1" s="1"/>
  <c r="F414" i="1"/>
  <c r="F420" i="1" s="1"/>
  <c r="F357" i="1"/>
  <c r="F75" i="1"/>
  <c r="F338" i="1" s="1"/>
  <c r="J357" i="1"/>
  <c r="J414" i="1"/>
  <c r="J75" i="1"/>
  <c r="I414" i="1"/>
  <c r="I357" i="1"/>
  <c r="I75" i="1"/>
  <c r="G414" i="1"/>
  <c r="H81" i="1"/>
  <c r="H414" i="1" s="1"/>
  <c r="G357" i="1"/>
  <c r="G75" i="1"/>
  <c r="K357" i="1"/>
  <c r="L81" i="1"/>
  <c r="L414" i="1" s="1"/>
  <c r="K414" i="1"/>
  <c r="K75" i="1"/>
  <c r="E396" i="1" l="1"/>
  <c r="J431" i="1"/>
  <c r="J356" i="1"/>
  <c r="H75" i="1"/>
  <c r="K431" i="1"/>
  <c r="L357" i="1"/>
  <c r="K356" i="1"/>
  <c r="G431" i="1"/>
  <c r="H357" i="1"/>
  <c r="G356" i="1"/>
  <c r="O75" i="1"/>
  <c r="L75" i="1"/>
  <c r="M75" i="1"/>
  <c r="F431" i="1"/>
  <c r="F356" i="1"/>
  <c r="I431" i="1"/>
  <c r="I356" i="1"/>
  <c r="N75" i="1"/>
  <c r="E431" i="1"/>
  <c r="E356" i="1"/>
  <c r="E368" i="1" s="1"/>
  <c r="H431" i="1" l="1"/>
  <c r="H356" i="1"/>
  <c r="L356" i="1"/>
  <c r="E379" i="1"/>
  <c r="E381" i="1"/>
  <c r="V75" i="1"/>
  <c r="L431" i="1"/>
  <c r="E421" i="1"/>
  <c r="P75" i="1"/>
  <c r="W75" i="1"/>
  <c r="F381" i="1"/>
  <c r="F368" i="1"/>
  <c r="U75" i="1"/>
  <c r="AC75" i="1" l="1"/>
  <c r="X75" i="1"/>
  <c r="AE75" i="1"/>
  <c r="F379" i="1"/>
  <c r="F421" i="1"/>
  <c r="AD75" i="1"/>
  <c r="AF75" i="1" l="1"/>
  <c r="E408" i="1" l="1"/>
  <c r="E425" i="1" s="1"/>
  <c r="E403" i="1"/>
  <c r="F408" i="1"/>
  <c r="F425" i="1" s="1"/>
  <c r="F403" i="1"/>
  <c r="H358" i="1"/>
  <c r="H403" i="1" s="1"/>
  <c r="G408" i="1"/>
  <c r="G403" i="1"/>
  <c r="E404" i="1" l="1"/>
  <c r="F404" i="1"/>
  <c r="P63" i="1"/>
  <c r="H408" i="1"/>
  <c r="H425" i="1" s="1"/>
  <c r="G425" i="1"/>
  <c r="O408" i="1"/>
  <c r="O403" i="1"/>
  <c r="P358" i="1"/>
  <c r="P403" i="1" s="1"/>
  <c r="N403" i="1"/>
  <c r="N408" i="1"/>
  <c r="N425" i="1" s="1"/>
  <c r="M408" i="1"/>
  <c r="M425" i="1" s="1"/>
  <c r="M403" i="1"/>
  <c r="G404" i="1"/>
  <c r="P99" i="1" l="1"/>
  <c r="P36" i="1"/>
  <c r="P90" i="1"/>
  <c r="X63" i="1"/>
  <c r="H404" i="1"/>
  <c r="M404" i="1"/>
  <c r="P45" i="1"/>
  <c r="P108" i="1"/>
  <c r="P72" i="1"/>
  <c r="P16" i="1"/>
  <c r="P54" i="1"/>
  <c r="P27" i="1"/>
  <c r="AD408" i="1"/>
  <c r="AD425" i="1" s="1"/>
  <c r="AD403" i="1"/>
  <c r="O414" i="1"/>
  <c r="O357" i="1"/>
  <c r="P81" i="1"/>
  <c r="O425" i="1"/>
  <c r="P408" i="1"/>
  <c r="P425" i="1" s="1"/>
  <c r="F396" i="1"/>
  <c r="V403" i="1"/>
  <c r="V408" i="1"/>
  <c r="V425" i="1" s="1"/>
  <c r="N404" i="1"/>
  <c r="AC403" i="1"/>
  <c r="AC408" i="1"/>
  <c r="AC425" i="1" s="1"/>
  <c r="N414" i="1"/>
  <c r="N357" i="1"/>
  <c r="M414" i="1"/>
  <c r="M357" i="1"/>
  <c r="J396" i="1"/>
  <c r="X358" i="1"/>
  <c r="X403" i="1" s="1"/>
  <c r="U403" i="1"/>
  <c r="U408" i="1"/>
  <c r="U425" i="1" s="1"/>
  <c r="W403" i="1"/>
  <c r="W408" i="1"/>
  <c r="O404" i="1"/>
  <c r="X72" i="1" l="1"/>
  <c r="AF63" i="1"/>
  <c r="U404" i="1"/>
  <c r="P404" i="1"/>
  <c r="X54" i="1"/>
  <c r="AC404" i="1"/>
  <c r="P414" i="1"/>
  <c r="X90" i="1"/>
  <c r="X45" i="1"/>
  <c r="X108" i="1"/>
  <c r="X36" i="1"/>
  <c r="X16" i="1"/>
  <c r="AD404" i="1"/>
  <c r="X99" i="1"/>
  <c r="H386" i="1"/>
  <c r="H396" i="1" s="1"/>
  <c r="G396" i="1"/>
  <c r="N396" i="1"/>
  <c r="M356" i="1"/>
  <c r="M431" i="1"/>
  <c r="W425" i="1"/>
  <c r="X408" i="1"/>
  <c r="X425" i="1" s="1"/>
  <c r="I396" i="1"/>
  <c r="W404" i="1"/>
  <c r="X81" i="1"/>
  <c r="W357" i="1"/>
  <c r="W414" i="1"/>
  <c r="N356" i="1"/>
  <c r="N431" i="1"/>
  <c r="V404" i="1"/>
  <c r="K396" i="1"/>
  <c r="M396" i="1"/>
  <c r="O396" i="1"/>
  <c r="O431" i="1"/>
  <c r="O356" i="1"/>
  <c r="P357" i="1"/>
  <c r="V414" i="1"/>
  <c r="V357" i="1"/>
  <c r="U357" i="1" l="1"/>
  <c r="AF36" i="1"/>
  <c r="AF45" i="1"/>
  <c r="AF27" i="1"/>
  <c r="X404" i="1"/>
  <c r="U414" i="1"/>
  <c r="X27" i="1"/>
  <c r="AF99" i="1"/>
  <c r="AF90" i="1"/>
  <c r="AF54" i="1"/>
  <c r="AF72" i="1"/>
  <c r="AF16" i="1"/>
  <c r="X414" i="1"/>
  <c r="AF108" i="1"/>
  <c r="V431" i="1"/>
  <c r="V356" i="1"/>
  <c r="AE408" i="1"/>
  <c r="AF358" i="1"/>
  <c r="AF403" i="1" s="1"/>
  <c r="AE403" i="1"/>
  <c r="P386" i="1"/>
  <c r="P396" i="1" s="1"/>
  <c r="P356" i="1"/>
  <c r="AE357" i="1"/>
  <c r="AF81" i="1"/>
  <c r="AE414" i="1"/>
  <c r="V396" i="1"/>
  <c r="P431" i="1"/>
  <c r="AD357" i="1"/>
  <c r="AD414" i="1"/>
  <c r="W431" i="1"/>
  <c r="L386" i="1"/>
  <c r="L396" i="1" s="1"/>
  <c r="W356" i="1"/>
  <c r="AC414" i="1" l="1"/>
  <c r="AC357" i="1"/>
  <c r="U356" i="1"/>
  <c r="X356" i="1" s="1"/>
  <c r="X357" i="1"/>
  <c r="AF414" i="1"/>
  <c r="U431" i="1"/>
  <c r="AF408" i="1"/>
  <c r="AF425" i="1" s="1"/>
  <c r="AE425" i="1"/>
  <c r="AE431" i="1"/>
  <c r="AE356" i="1"/>
  <c r="AE396" i="1"/>
  <c r="U396" i="1"/>
  <c r="AF386" i="1"/>
  <c r="AD356" i="1"/>
  <c r="AD396" i="1"/>
  <c r="AD431" i="1"/>
  <c r="W396" i="1"/>
  <c r="AE404" i="1"/>
  <c r="AC356" i="1" l="1"/>
  <c r="AF356" i="1" s="1"/>
  <c r="AF357" i="1"/>
  <c r="AC431" i="1"/>
  <c r="X431" i="1"/>
  <c r="X386" i="1"/>
  <c r="X396" i="1" s="1"/>
  <c r="AF404" i="1"/>
  <c r="AC396" i="1"/>
  <c r="AF431" i="1" l="1"/>
  <c r="AF396" i="1"/>
  <c r="Q331" i="1" l="1"/>
  <c r="T333" i="1"/>
  <c r="T331" i="1" l="1"/>
  <c r="T412" i="1" s="1"/>
  <c r="Q412" i="1"/>
  <c r="T352" i="1"/>
  <c r="T384" i="1"/>
  <c r="Q394" i="1" l="1"/>
  <c r="T394" i="1"/>
  <c r="Q429" i="1"/>
  <c r="T429" i="1"/>
  <c r="AF333" i="1" l="1"/>
  <c r="AC331" i="1"/>
  <c r="U331" i="1"/>
  <c r="X333" i="1"/>
  <c r="X384" i="1"/>
  <c r="X352" i="1" l="1"/>
  <c r="U394" i="1"/>
  <c r="AF384" i="1"/>
  <c r="X331" i="1"/>
  <c r="X412" i="1" s="1"/>
  <c r="U412" i="1"/>
  <c r="AC412" i="1"/>
  <c r="AF331" i="1"/>
  <c r="AF412" i="1" s="1"/>
  <c r="X394" i="1" l="1"/>
  <c r="AC394" i="1"/>
  <c r="AF352" i="1"/>
  <c r="AC429" i="1"/>
  <c r="U429" i="1"/>
  <c r="X429" i="1"/>
  <c r="AF394" i="1" l="1"/>
  <c r="AF429" i="1"/>
  <c r="R120" i="1" l="1"/>
  <c r="R479" i="1"/>
  <c r="R490" i="1" s="1"/>
  <c r="R353" i="1"/>
  <c r="R413" i="1"/>
  <c r="Y479" i="1"/>
  <c r="Y490" i="1" s="1"/>
  <c r="Y120" i="1"/>
  <c r="Y338" i="1" s="1"/>
  <c r="Y353" i="1"/>
  <c r="Y413" i="1"/>
  <c r="AA120" i="1"/>
  <c r="AA479" i="1"/>
  <c r="AA490" i="1" s="1"/>
  <c r="AB125" i="1"/>
  <c r="AA353" i="1"/>
  <c r="AA413" i="1"/>
  <c r="Z479" i="1"/>
  <c r="Z490" i="1" s="1"/>
  <c r="Z120" i="1"/>
  <c r="Z338" i="1" s="1"/>
  <c r="Z353" i="1"/>
  <c r="Z413" i="1"/>
  <c r="Q479" i="1"/>
  <c r="Q490" i="1" s="1"/>
  <c r="Q120" i="1"/>
  <c r="Q338" i="1" s="1"/>
  <c r="Q353" i="1"/>
  <c r="Q413" i="1"/>
  <c r="AA395" i="1"/>
  <c r="R395" i="1"/>
  <c r="S479" i="1" l="1"/>
  <c r="S490" i="1" s="1"/>
  <c r="S120" i="1"/>
  <c r="T125" i="1"/>
  <c r="S353" i="1"/>
  <c r="S413" i="1"/>
  <c r="Z410" i="1"/>
  <c r="Z430" i="1"/>
  <c r="Z420" i="1"/>
  <c r="AA492" i="1"/>
  <c r="AA493" i="1" s="1"/>
  <c r="AA349" i="1"/>
  <c r="AB353" i="1"/>
  <c r="Z492" i="1"/>
  <c r="Z493" i="1" s="1"/>
  <c r="Z349" i="1"/>
  <c r="AB479" i="1"/>
  <c r="AB490" i="1" s="1"/>
  <c r="AB413" i="1"/>
  <c r="R430" i="1"/>
  <c r="R410" i="1"/>
  <c r="R420" i="1"/>
  <c r="Q430" i="1"/>
  <c r="Q420" i="1"/>
  <c r="Q410" i="1"/>
  <c r="Q492" i="1"/>
  <c r="Q493" i="1" s="1"/>
  <c r="Q395" i="1"/>
  <c r="Q349" i="1"/>
  <c r="AB120" i="1"/>
  <c r="AA338" i="1"/>
  <c r="AB338" i="1" s="1"/>
  <c r="R349" i="1"/>
  <c r="R492" i="1"/>
  <c r="R493" i="1" s="1"/>
  <c r="T385" i="1"/>
  <c r="Y430" i="1"/>
  <c r="Y410" i="1"/>
  <c r="Y420" i="1"/>
  <c r="AA410" i="1"/>
  <c r="AA430" i="1"/>
  <c r="AA420" i="1"/>
  <c r="Y349" i="1"/>
  <c r="Y492" i="1"/>
  <c r="Y493" i="1" s="1"/>
  <c r="Y395" i="1"/>
  <c r="T120" i="1"/>
  <c r="R338" i="1"/>
  <c r="AA427" i="1" l="1"/>
  <c r="Q340" i="1"/>
  <c r="Q368" i="1" s="1"/>
  <c r="Q381" i="1" s="1"/>
  <c r="Y340" i="1"/>
  <c r="Y368" i="1" s="1"/>
  <c r="Y421" i="1" s="1"/>
  <c r="R340" i="1"/>
  <c r="R381" i="1" s="1"/>
  <c r="Q427" i="1"/>
  <c r="Z340" i="1"/>
  <c r="Z368" i="1" s="1"/>
  <c r="Z379" i="1" s="1"/>
  <c r="S395" i="1"/>
  <c r="AB492" i="1"/>
  <c r="AB493" i="1" s="1"/>
  <c r="Z427" i="1"/>
  <c r="R427" i="1"/>
  <c r="AB410" i="1"/>
  <c r="AB430" i="1"/>
  <c r="AB420" i="1"/>
  <c r="AB349" i="1"/>
  <c r="AA340" i="1"/>
  <c r="S492" i="1"/>
  <c r="S493" i="1" s="1"/>
  <c r="S349" i="1"/>
  <c r="T353" i="1"/>
  <c r="S430" i="1"/>
  <c r="S410" i="1"/>
  <c r="S420" i="1"/>
  <c r="T479" i="1"/>
  <c r="T490" i="1" s="1"/>
  <c r="T413" i="1"/>
  <c r="S338" i="1"/>
  <c r="T338" i="1" s="1"/>
  <c r="Y427" i="1"/>
  <c r="R368" i="1" l="1"/>
  <c r="R379" i="1" s="1"/>
  <c r="Q379" i="1"/>
  <c r="Q421" i="1"/>
  <c r="Z381" i="1"/>
  <c r="Y379" i="1"/>
  <c r="Y381" i="1"/>
  <c r="AB427" i="1"/>
  <c r="T492" i="1"/>
  <c r="T493" i="1" s="1"/>
  <c r="Z421" i="1"/>
  <c r="Z395" i="1"/>
  <c r="AB385" i="1"/>
  <c r="AB395" i="1" s="1"/>
  <c r="S340" i="1"/>
  <c r="T349" i="1"/>
  <c r="T395" i="1"/>
  <c r="T430" i="1"/>
  <c r="T420" i="1"/>
  <c r="T410" i="1"/>
  <c r="AB340" i="1"/>
  <c r="AB381" i="1" s="1"/>
  <c r="AA381" i="1"/>
  <c r="AA368" i="1"/>
  <c r="S427" i="1"/>
  <c r="R421" i="1" l="1"/>
  <c r="T427" i="1"/>
  <c r="S368" i="1"/>
  <c r="S381" i="1"/>
  <c r="T340" i="1"/>
  <c r="T381" i="1" s="1"/>
  <c r="AA421" i="1"/>
  <c r="AA379" i="1"/>
  <c r="AB368" i="1"/>
  <c r="AB421" i="1" s="1"/>
  <c r="AB379" i="1" l="1"/>
  <c r="S379" i="1"/>
  <c r="T368" i="1"/>
  <c r="T421" i="1" s="1"/>
  <c r="S421" i="1"/>
  <c r="T379" i="1" l="1"/>
  <c r="G120" i="1" l="1"/>
  <c r="G479" i="1"/>
  <c r="G490" i="1" s="1"/>
  <c r="H125" i="1"/>
  <c r="G353" i="1"/>
  <c r="G413" i="1"/>
  <c r="H385" i="1"/>
  <c r="G395" i="1" l="1"/>
  <c r="G349" i="1"/>
  <c r="H353" i="1"/>
  <c r="G492" i="1"/>
  <c r="G493" i="1" s="1"/>
  <c r="H479" i="1"/>
  <c r="H490" i="1" s="1"/>
  <c r="H413" i="1"/>
  <c r="G410" i="1"/>
  <c r="G430" i="1"/>
  <c r="G420" i="1"/>
  <c r="H395" i="1"/>
  <c r="H120" i="1"/>
  <c r="G338" i="1"/>
  <c r="H338" i="1" s="1"/>
  <c r="H492" i="1" l="1"/>
  <c r="H349" i="1"/>
  <c r="G340" i="1"/>
  <c r="H430" i="1"/>
  <c r="H410" i="1"/>
  <c r="H420" i="1"/>
  <c r="H493" i="1"/>
  <c r="G427" i="1"/>
  <c r="H427" i="1" l="1"/>
  <c r="H340" i="1"/>
  <c r="H381" i="1" s="1"/>
  <c r="G381" i="1"/>
  <c r="G368" i="1"/>
  <c r="G379" i="1" l="1"/>
  <c r="H368" i="1"/>
  <c r="H421" i="1" s="1"/>
  <c r="G421" i="1"/>
  <c r="H379" i="1" l="1"/>
  <c r="J120" i="1" l="1"/>
  <c r="J479" i="1"/>
  <c r="J490" i="1" s="1"/>
  <c r="J353" i="1"/>
  <c r="J413" i="1"/>
  <c r="I479" i="1"/>
  <c r="I490" i="1" s="1"/>
  <c r="I120" i="1"/>
  <c r="I353" i="1"/>
  <c r="I413" i="1"/>
  <c r="M120" i="1" l="1"/>
  <c r="I338" i="1"/>
  <c r="J410" i="1"/>
  <c r="J430" i="1"/>
  <c r="J420" i="1"/>
  <c r="K120" i="1"/>
  <c r="L125" i="1"/>
  <c r="K479" i="1"/>
  <c r="K490" i="1" s="1"/>
  <c r="K413" i="1"/>
  <c r="K353" i="1"/>
  <c r="J349" i="1"/>
  <c r="J492" i="1"/>
  <c r="J493" i="1" s="1"/>
  <c r="I430" i="1"/>
  <c r="I410" i="1"/>
  <c r="I420" i="1"/>
  <c r="I492" i="1"/>
  <c r="I493" i="1" s="1"/>
  <c r="I349" i="1"/>
  <c r="N120" i="1"/>
  <c r="J338" i="1"/>
  <c r="J395" i="1"/>
  <c r="I340" i="1" l="1"/>
  <c r="I368" i="1" s="1"/>
  <c r="I381" i="1" s="1"/>
  <c r="J340" i="1"/>
  <c r="I427" i="1"/>
  <c r="O120" i="1"/>
  <c r="L120" i="1"/>
  <c r="K338" i="1"/>
  <c r="L338" i="1" s="1"/>
  <c r="P125" i="1"/>
  <c r="O479" i="1"/>
  <c r="O490" i="1" s="1"/>
  <c r="O413" i="1"/>
  <c r="O353" i="1"/>
  <c r="N479" i="1"/>
  <c r="N490" i="1" s="1"/>
  <c r="N413" i="1"/>
  <c r="N353" i="1"/>
  <c r="J368" i="1"/>
  <c r="J379" i="1" s="1"/>
  <c r="J381" i="1"/>
  <c r="M479" i="1"/>
  <c r="M490" i="1" s="1"/>
  <c r="M413" i="1"/>
  <c r="M353" i="1"/>
  <c r="I395" i="1"/>
  <c r="L385" i="1"/>
  <c r="K349" i="1"/>
  <c r="K492" i="1"/>
  <c r="K493" i="1" s="1"/>
  <c r="L353" i="1"/>
  <c r="K395" i="1"/>
  <c r="K430" i="1"/>
  <c r="K410" i="1"/>
  <c r="K420" i="1"/>
  <c r="J427" i="1"/>
  <c r="V120" i="1"/>
  <c r="N338" i="1"/>
  <c r="L479" i="1"/>
  <c r="L490" i="1" s="1"/>
  <c r="L413" i="1"/>
  <c r="U120" i="1"/>
  <c r="M338" i="1"/>
  <c r="I421" i="1" l="1"/>
  <c r="I379" i="1"/>
  <c r="J421" i="1"/>
  <c r="AD120" i="1"/>
  <c r="AD338" i="1" s="1"/>
  <c r="V338" i="1"/>
  <c r="L395" i="1"/>
  <c r="L492" i="1"/>
  <c r="L493" i="1" s="1"/>
  <c r="M349" i="1"/>
  <c r="M492" i="1"/>
  <c r="M493" i="1" s="1"/>
  <c r="M395" i="1"/>
  <c r="N349" i="1"/>
  <c r="N492" i="1"/>
  <c r="N493" i="1" s="1"/>
  <c r="N395" i="1"/>
  <c r="P479" i="1"/>
  <c r="P490" i="1" s="1"/>
  <c r="P413" i="1"/>
  <c r="N410" i="1"/>
  <c r="N430" i="1"/>
  <c r="N420" i="1"/>
  <c r="M410" i="1"/>
  <c r="M430" i="1"/>
  <c r="M420" i="1"/>
  <c r="P385" i="1"/>
  <c r="AC120" i="1"/>
  <c r="AC338" i="1" s="1"/>
  <c r="U338" i="1"/>
  <c r="K340" i="1"/>
  <c r="L349" i="1"/>
  <c r="L430" i="1"/>
  <c r="L410" i="1"/>
  <c r="L420" i="1"/>
  <c r="K427" i="1"/>
  <c r="O349" i="1"/>
  <c r="O395" i="1"/>
  <c r="P353" i="1"/>
  <c r="O492" i="1"/>
  <c r="O493" i="1" s="1"/>
  <c r="P120" i="1"/>
  <c r="O338" i="1"/>
  <c r="P338" i="1" s="1"/>
  <c r="W120" i="1"/>
  <c r="O430" i="1"/>
  <c r="O410" i="1"/>
  <c r="O427" i="1" s="1"/>
  <c r="O420" i="1"/>
  <c r="M340" i="1" l="1"/>
  <c r="M368" i="1" s="1"/>
  <c r="M421" i="1" s="1"/>
  <c r="N340" i="1"/>
  <c r="N381" i="1" s="1"/>
  <c r="N427" i="1"/>
  <c r="L427" i="1"/>
  <c r="P492" i="1"/>
  <c r="P493" i="1" s="1"/>
  <c r="P395" i="1"/>
  <c r="O340" i="1"/>
  <c r="P349" i="1"/>
  <c r="L340" i="1"/>
  <c r="L381" i="1" s="1"/>
  <c r="K381" i="1"/>
  <c r="K368" i="1"/>
  <c r="AC479" i="1"/>
  <c r="AC490" i="1" s="1"/>
  <c r="AC413" i="1"/>
  <c r="AC353" i="1"/>
  <c r="P410" i="1"/>
  <c r="P430" i="1"/>
  <c r="P420" i="1"/>
  <c r="U479" i="1"/>
  <c r="U490" i="1" s="1"/>
  <c r="U353" i="1"/>
  <c r="U413" i="1"/>
  <c r="X120" i="1"/>
  <c r="W338" i="1"/>
  <c r="AE120" i="1"/>
  <c r="X125" i="1"/>
  <c r="W479" i="1"/>
  <c r="W490" i="1" s="1"/>
  <c r="W413" i="1"/>
  <c r="W353" i="1"/>
  <c r="M427" i="1"/>
  <c r="V479" i="1"/>
  <c r="V490" i="1" s="1"/>
  <c r="V413" i="1"/>
  <c r="V353" i="1"/>
  <c r="X385" i="1"/>
  <c r="AF125" i="1"/>
  <c r="AE479" i="1"/>
  <c r="AE490" i="1" s="1"/>
  <c r="AE353" i="1"/>
  <c r="AE413" i="1"/>
  <c r="X338" i="1"/>
  <c r="AD479" i="1"/>
  <c r="AD490" i="1" s="1"/>
  <c r="AD413" i="1"/>
  <c r="AD353" i="1"/>
  <c r="N368" i="1" l="1"/>
  <c r="M381" i="1"/>
  <c r="M379" i="1"/>
  <c r="P427" i="1"/>
  <c r="U430" i="1"/>
  <c r="U410" i="1"/>
  <c r="U420" i="1"/>
  <c r="AC395" i="1"/>
  <c r="AC492" i="1"/>
  <c r="AC493" i="1" s="1"/>
  <c r="AC349" i="1"/>
  <c r="AF385" i="1"/>
  <c r="V492" i="1"/>
  <c r="V493" i="1" s="1"/>
  <c r="V395" i="1"/>
  <c r="V349" i="1"/>
  <c r="U395" i="1"/>
  <c r="U492" i="1"/>
  <c r="U493" i="1" s="1"/>
  <c r="U349" i="1"/>
  <c r="AF479" i="1"/>
  <c r="AF490" i="1" s="1"/>
  <c r="AF413" i="1"/>
  <c r="W492" i="1"/>
  <c r="W493" i="1" s="1"/>
  <c r="W395" i="1"/>
  <c r="X353" i="1"/>
  <c r="W349" i="1"/>
  <c r="K379" i="1"/>
  <c r="L368" i="1"/>
  <c r="L421" i="1" s="1"/>
  <c r="K421" i="1"/>
  <c r="W430" i="1"/>
  <c r="W410" i="1"/>
  <c r="W420" i="1"/>
  <c r="AC430" i="1"/>
  <c r="AC410" i="1"/>
  <c r="AC420" i="1"/>
  <c r="V430" i="1"/>
  <c r="V410" i="1"/>
  <c r="V420" i="1"/>
  <c r="X479" i="1"/>
  <c r="X490" i="1" s="1"/>
  <c r="X413" i="1"/>
  <c r="AE430" i="1"/>
  <c r="AE410" i="1"/>
  <c r="AE420" i="1"/>
  <c r="AD395" i="1"/>
  <c r="AD349" i="1"/>
  <c r="AD492" i="1"/>
  <c r="AD493" i="1" s="1"/>
  <c r="AF353" i="1"/>
  <c r="AE395" i="1"/>
  <c r="AE349" i="1"/>
  <c r="AE492" i="1"/>
  <c r="AE493" i="1" s="1"/>
  <c r="AF120" i="1"/>
  <c r="AE338" i="1"/>
  <c r="AF338" i="1" s="1"/>
  <c r="P340" i="1"/>
  <c r="P381" i="1" s="1"/>
  <c r="O368" i="1"/>
  <c r="O381" i="1"/>
  <c r="AD430" i="1"/>
  <c r="AD410" i="1"/>
  <c r="AD427" i="1" s="1"/>
  <c r="AD420" i="1"/>
  <c r="N379" i="1" l="1"/>
  <c r="N421" i="1"/>
  <c r="U340" i="1"/>
  <c r="U368" i="1" s="1"/>
  <c r="U381" i="1" s="1"/>
  <c r="AC340" i="1"/>
  <c r="AC368" i="1" s="1"/>
  <c r="AC379" i="1" s="1"/>
  <c r="V340" i="1"/>
  <c r="V368" i="1" s="1"/>
  <c r="V379" i="1" s="1"/>
  <c r="AD340" i="1"/>
  <c r="AD368" i="1" s="1"/>
  <c r="AD379" i="1" s="1"/>
  <c r="L379" i="1"/>
  <c r="AE427" i="1"/>
  <c r="AC427" i="1"/>
  <c r="O379" i="1"/>
  <c r="P368" i="1"/>
  <c r="P421" i="1" s="1"/>
  <c r="O421" i="1"/>
  <c r="AF395" i="1"/>
  <c r="AF492" i="1"/>
  <c r="AF493" i="1" s="1"/>
  <c r="AF430" i="1"/>
  <c r="AF410" i="1"/>
  <c r="AF420" i="1"/>
  <c r="W340" i="1"/>
  <c r="X349" i="1"/>
  <c r="U427" i="1"/>
  <c r="X430" i="1"/>
  <c r="X420" i="1"/>
  <c r="X410" i="1"/>
  <c r="AE340" i="1"/>
  <c r="AF349" i="1"/>
  <c r="V427" i="1"/>
  <c r="W427" i="1"/>
  <c r="X395" i="1"/>
  <c r="X492" i="1"/>
  <c r="X493" i="1" s="1"/>
  <c r="U379" i="1" l="1"/>
  <c r="AC381" i="1"/>
  <c r="U421" i="1"/>
  <c r="AC421" i="1"/>
  <c r="AD381" i="1"/>
  <c r="V381" i="1"/>
  <c r="P379" i="1"/>
  <c r="AD421" i="1"/>
  <c r="V421" i="1"/>
  <c r="W368" i="1"/>
  <c r="W381" i="1"/>
  <c r="X340" i="1"/>
  <c r="X381" i="1" s="1"/>
  <c r="AE381" i="1"/>
  <c r="AE368" i="1"/>
  <c r="AF340" i="1"/>
  <c r="AF381" i="1" s="1"/>
  <c r="AF427" i="1"/>
  <c r="X427" i="1"/>
  <c r="AE379" i="1" l="1"/>
  <c r="AF368" i="1"/>
  <c r="AF421" i="1" s="1"/>
  <c r="AE421" i="1"/>
  <c r="W421" i="1"/>
  <c r="W379" i="1"/>
  <c r="X368" i="1"/>
  <c r="X421" i="1" s="1"/>
  <c r="M393" i="1"/>
  <c r="E393" i="1"/>
  <c r="R393" i="1"/>
  <c r="V393" i="1"/>
  <c r="Y393" i="1"/>
  <c r="I393" i="1"/>
  <c r="AD393" i="1"/>
  <c r="Z393" i="1"/>
  <c r="U393" i="1"/>
  <c r="AF379" i="1" l="1"/>
  <c r="X379" i="1"/>
  <c r="J393" i="1"/>
  <c r="AA393" i="1"/>
  <c r="AB383" i="1"/>
  <c r="AB393" i="1" s="1"/>
  <c r="G393" i="1"/>
  <c r="F393" i="1"/>
  <c r="W393" i="1"/>
  <c r="X383" i="1"/>
  <c r="X393" i="1" s="1"/>
  <c r="O393" i="1"/>
  <c r="H383" i="1" l="1"/>
  <c r="H393" i="1" s="1"/>
  <c r="Q393" i="1"/>
  <c r="AE393" i="1"/>
  <c r="AC393" i="1"/>
  <c r="S393" i="1"/>
  <c r="N393" i="1" l="1"/>
  <c r="P383" i="1"/>
  <c r="P393" i="1" s="1"/>
  <c r="T383" i="1"/>
  <c r="T393" i="1" s="1"/>
  <c r="L383" i="1"/>
  <c r="L393" i="1" s="1"/>
  <c r="K393" i="1"/>
  <c r="AF383" i="1"/>
  <c r="AF393" i="1" s="1"/>
</calcChain>
</file>

<file path=xl/sharedStrings.xml><?xml version="1.0" encoding="utf-8"?>
<sst xmlns="http://schemas.openxmlformats.org/spreadsheetml/2006/main" count="650" uniqueCount="148">
  <si>
    <t>Dunaújváros Megyei Jogú Város Önkormányzat kiadása feladatonként</t>
  </si>
  <si>
    <t>adatok E Ft-ban</t>
  </si>
  <si>
    <t>Feladat sorszám</t>
  </si>
  <si>
    <t>Feladat megnevezés
                Kiemelt előirányzat</t>
  </si>
  <si>
    <t>Kötelező 
feladatellátás</t>
  </si>
  <si>
    <t>Önként vállalt 
feladatok</t>
  </si>
  <si>
    <t>Államigazgatási 
feladatok</t>
  </si>
  <si>
    <t>Összesen</t>
  </si>
  <si>
    <t>1.</t>
  </si>
  <si>
    <t>2.</t>
  </si>
  <si>
    <t>Városfejlesztés- és rendezés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</si>
  <si>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</si>
  <si>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</si>
  <si>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</si>
  <si>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</si>
  <si>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kiadások</t>
  </si>
  <si>
    <t>7.a.</t>
  </si>
  <si>
    <t>beruházások</t>
  </si>
  <si>
    <t>7.b.</t>
  </si>
  <si>
    <t>felújítások</t>
  </si>
  <si>
    <t>egyéb felhalmozási kiadások</t>
  </si>
  <si>
    <t>intézményi beruházás (finanszírozással)</t>
  </si>
  <si>
    <t>intézményi felújítás (finanszírozással)</t>
  </si>
  <si>
    <t>Városüzemeltetés</t>
  </si>
  <si>
    <t>Vízgazdálkodás és vízkárelhárítás</t>
  </si>
  <si>
    <t>Környezet-egészségügy</t>
  </si>
  <si>
    <t>Víziközmű-szolgáltatás</t>
  </si>
  <si>
    <t>Piaci, vásári tevékenység</t>
  </si>
  <si>
    <t>Környezetvédelem és hulladékgazdálkodás</t>
  </si>
  <si>
    <t>Közbiztonsági feladatok</t>
  </si>
  <si>
    <t>Kulturális, oktatási és ifjúsági feladatok</t>
  </si>
  <si>
    <t>Szociális és gyermekvédelmi feladatok</t>
  </si>
  <si>
    <t>Egészségügyi feladatok</t>
  </si>
  <si>
    <t>Közfoglalkoztatás</t>
  </si>
  <si>
    <t>Sport célok és feladatok</t>
  </si>
  <si>
    <t>Vagyongazdálkodási feladatok</t>
  </si>
  <si>
    <t>Lakás- és helyiséggazdálkodás</t>
  </si>
  <si>
    <t>Helyi közösségi közlekedés</t>
  </si>
  <si>
    <t>Önkormányzati jogalkotás</t>
  </si>
  <si>
    <t>Helyi közügyek igazgatási és egyéb kiadásai</t>
  </si>
  <si>
    <t>Polgári- és katasztrófa védelem</t>
  </si>
  <si>
    <t>Nemzetiségi ügyek</t>
  </si>
  <si>
    <t>Többcélú Kistérségi Társulás</t>
  </si>
  <si>
    <t>Kölcsönök kiadásai</t>
  </si>
  <si>
    <t>21.1</t>
  </si>
  <si>
    <t>Roma Nemzetiségi Önkormányzat</t>
  </si>
  <si>
    <t>97/2021. KH DKKA részére tagi kölcsön nyújtása</t>
  </si>
  <si>
    <t>K86</t>
  </si>
  <si>
    <t>Felhalmozási célú kölcsönök biztosítása</t>
  </si>
  <si>
    <t>Munkáltatói támogatás</t>
  </si>
  <si>
    <t>22.</t>
  </si>
  <si>
    <t>Pályázati és egyéb támogatással megvalósuló projektek kiadásai</t>
  </si>
  <si>
    <t>22.1</t>
  </si>
  <si>
    <t>kölcsönök kiadásai</t>
  </si>
  <si>
    <t>____</t>
  </si>
  <si>
    <t>Csónakház fejlesztés  I - II. ütem</t>
  </si>
  <si>
    <t>22.2</t>
  </si>
  <si>
    <t>22.3</t>
  </si>
  <si>
    <t>Modern Városok Program</t>
  </si>
  <si>
    <t>22.4</t>
  </si>
  <si>
    <t>22.5</t>
  </si>
  <si>
    <t>Működési tartalékok</t>
  </si>
  <si>
    <t>5.b.</t>
  </si>
  <si>
    <t>Általános tartalék</t>
  </si>
  <si>
    <t>Működési céltartalék</t>
  </si>
  <si>
    <t>Felhalmozási tartalékok</t>
  </si>
  <si>
    <t>Általános felhalmozási tartalék</t>
  </si>
  <si>
    <t>Felhalmozási céltartalék</t>
  </si>
  <si>
    <t>Működési és Felhalmozási kiadások összesen:</t>
  </si>
  <si>
    <t>Működési kiadások</t>
  </si>
  <si>
    <t>ebből: előző évről áthúzódó</t>
  </si>
  <si>
    <t>munkaadókat terhelő járulékok és 
szociális hozzájárulási adó</t>
  </si>
  <si>
    <t>Tartalékok</t>
  </si>
  <si>
    <t>További egyéb kiadások</t>
  </si>
  <si>
    <t>Előző évről áthúzódó
még fel nem osztott szállítói állomány</t>
  </si>
  <si>
    <t>Felhalmozási kiadások</t>
  </si>
  <si>
    <t>Beruházások</t>
  </si>
  <si>
    <t>Ebből: önkormányzati irányítású intézmények beruházásai</t>
  </si>
  <si>
    <t>Felújítások</t>
  </si>
  <si>
    <t>Ebből: önkormányzati irányítású intézmények felújításai</t>
  </si>
  <si>
    <t>Egyéb felhalmozási kiadások</t>
  </si>
  <si>
    <t>Finanszírozási kiadások</t>
  </si>
  <si>
    <t>Hitel-, kölcsöntörlesztés államháztartáson kívülre</t>
  </si>
  <si>
    <t>Hosszú lejáratú hitelek, kölcsönök törlesztese pénzügyi vállalkozásnak</t>
  </si>
  <si>
    <t>Likviditási célú hitelek, kölcsönök törlesztése pénzügyi vállalkozásnak</t>
  </si>
  <si>
    <t>Államházt.belüli megelőlegezések visszafizetése</t>
  </si>
  <si>
    <t>Központi, irányító szervitámogatások folyósítása</t>
  </si>
  <si>
    <t>Pénzeszközök lekötött bankbetétként elhelyezése</t>
  </si>
  <si>
    <t>Egyéb sajátos elszámolás</t>
  </si>
  <si>
    <t>Mindöszesen:</t>
  </si>
  <si>
    <t>HIVATKOZÁSOK</t>
  </si>
  <si>
    <t>Irányítószervi támogatás</t>
  </si>
  <si>
    <t>tartalékok</t>
  </si>
  <si>
    <t>további egyéb kiadások</t>
  </si>
  <si>
    <t>Eltérések (5. és 7. táblázat adattartalma-Hivatkozások)</t>
  </si>
  <si>
    <t>működési tartalékok</t>
  </si>
  <si>
    <t>Összesen:</t>
  </si>
  <si>
    <t xml:space="preserve">   további egyéb kiadások</t>
  </si>
  <si>
    <t>Beruházás</t>
  </si>
  <si>
    <t>7. a. melléklet</t>
  </si>
  <si>
    <t>Eltérés:</t>
  </si>
  <si>
    <t>Felújítás</t>
  </si>
  <si>
    <t>7. b. melléklet</t>
  </si>
  <si>
    <t>Összes kiadás:</t>
  </si>
  <si>
    <t>10. melléklet:</t>
  </si>
  <si>
    <t>Interreg +További évek kiadásai:</t>
  </si>
  <si>
    <t>Városfejlesztés és -rendezés</t>
  </si>
  <si>
    <t>Pályázati és egyéb támogatással megvalósuló projektek</t>
  </si>
  <si>
    <t>Kölcsönök kiadásai:</t>
  </si>
  <si>
    <t>888/2021. (X. 21.) KH DVG Zrt. részére tagi kölcsön nyújtása</t>
  </si>
  <si>
    <t>5.</t>
  </si>
  <si>
    <t>9.</t>
  </si>
  <si>
    <t>8.</t>
  </si>
  <si>
    <t>12.</t>
  </si>
  <si>
    <t>13.</t>
  </si>
  <si>
    <t>16.</t>
  </si>
  <si>
    <t>KEHOP programok</t>
  </si>
  <si>
    <t>7. melléklet 22. jogcím összesen:</t>
  </si>
  <si>
    <t>Kölcsönök, garancia nyújtása kiadásai</t>
  </si>
  <si>
    <t>DVG Zrt. Forgóeszközhitel garancia</t>
  </si>
  <si>
    <t xml:space="preserve">Működési célú kölcsönök és garancia nyújtása </t>
  </si>
  <si>
    <t>Kölcsönök és garancia nyújtása kiadásai</t>
  </si>
  <si>
    <t>21.2</t>
  </si>
  <si>
    <t>EUCF- Városokkal a városokért</t>
  </si>
  <si>
    <t>CSAO2022-Egy lépéssel közelebb projekt</t>
  </si>
  <si>
    <t>DKKA folyószámla hitel garancia</t>
  </si>
  <si>
    <t>"</t>
  </si>
  <si>
    <t>Országos Bringapark program Kerékpáros pumpapálya létesítése</t>
  </si>
  <si>
    <t>_ v.mi_</t>
  </si>
  <si>
    <t>22.10</t>
  </si>
  <si>
    <t>-</t>
  </si>
  <si>
    <t>TOP Programok, TOP Plusz</t>
  </si>
  <si>
    <t>22.6</t>
  </si>
  <si>
    <t>LIFE-2023-ENV-ES-LIFE SeedNEB</t>
  </si>
  <si>
    <t>URBACT programok</t>
  </si>
  <si>
    <t>IUA-ImperfectCity EU</t>
  </si>
  <si>
    <t>Eredeti előirányzat
2025. évi terv</t>
  </si>
  <si>
    <t>a ….. / ……. . (… . … .) önkormányzati rendelet</t>
  </si>
  <si>
    <t>1 számú módosítás</t>
  </si>
  <si>
    <t>1. Módosított előirányzat</t>
  </si>
  <si>
    <t>3 számú módosítás</t>
  </si>
  <si>
    <t>3. Módosított előirányzat</t>
  </si>
  <si>
    <t>2. Módosított előirányzat</t>
  </si>
  <si>
    <t>2 számú módosítás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</si>
  <si>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7. melléklet</t>
    </r>
  </si>
  <si>
    <t>a 4/2025. (II.13.) önkormányzati rendelet</t>
  </si>
  <si>
    <t>Dunaújváros Társasház Munkácsy M. u. 1-7, Esze T. u. 13-13/a. kölcsön nyújtása</t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</si>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</sst>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\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8">
    <xf numFmtId="0" fontId="0" fillId="0" borderId="0" xfId="0"/>
    <xf numFmtId="164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left" vertical="center" wrapText="1" inden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9" xfId="0" applyFont="1" applyFill="1" applyBorder="1" applyAlignment="1">
      <alignment horizontal="right" vertical="center" indent="1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vertical="center"/>
    </xf>
    <xf numFmtId="165" fontId="4" fillId="0" borderId="2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166" fontId="2" fillId="0" borderId="26" xfId="0" applyNumberFormat="1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28" xfId="0" applyFont="1" applyFill="1" applyBorder="1" applyAlignment="1">
      <alignment horizontal="right" vertical="center" indent="1"/>
    </xf>
    <xf numFmtId="0" fontId="2" fillId="0" borderId="29" xfId="0" applyFont="1" applyFill="1" applyBorder="1" applyAlignment="1">
      <alignment vertical="top"/>
    </xf>
    <xf numFmtId="0" fontId="2" fillId="0" borderId="30" xfId="0" applyFont="1" applyFill="1" applyBorder="1" applyAlignment="1">
      <alignment vertical="center" wrapText="1"/>
    </xf>
    <xf numFmtId="166" fontId="2" fillId="0" borderId="31" xfId="0" applyNumberFormat="1" applyFont="1" applyFill="1" applyBorder="1" applyAlignment="1">
      <alignment vertical="center"/>
    </xf>
    <xf numFmtId="166" fontId="2" fillId="0" borderId="32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165" fontId="2" fillId="0" borderId="31" xfId="0" applyNumberFormat="1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0" fontId="2" fillId="0" borderId="33" xfId="0" applyFont="1" applyFill="1" applyBorder="1" applyAlignment="1">
      <alignment horizontal="right" vertical="center" indent="1"/>
    </xf>
    <xf numFmtId="0" fontId="2" fillId="0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166" fontId="2" fillId="0" borderId="36" xfId="0" applyNumberFormat="1" applyFont="1" applyFill="1" applyBorder="1" applyAlignment="1">
      <alignment vertical="center"/>
    </xf>
    <xf numFmtId="166" fontId="2" fillId="0" borderId="37" xfId="0" applyNumberFormat="1" applyFont="1" applyFill="1" applyBorder="1" applyAlignment="1">
      <alignment vertical="center"/>
    </xf>
    <xf numFmtId="0" fontId="2" fillId="0" borderId="38" xfId="0" applyFont="1" applyFill="1" applyBorder="1" applyAlignment="1">
      <alignment horizontal="right" vertical="center" indent="1"/>
    </xf>
    <xf numFmtId="0" fontId="2" fillId="0" borderId="39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166" fontId="2" fillId="0" borderId="41" xfId="0" applyNumberFormat="1" applyFont="1" applyFill="1" applyBorder="1" applyAlignment="1">
      <alignment vertical="center"/>
    </xf>
    <xf numFmtId="166" fontId="2" fillId="0" borderId="42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horizontal="right" vertical="center" indent="1"/>
    </xf>
    <xf numFmtId="0" fontId="4" fillId="0" borderId="44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166" fontId="4" fillId="0" borderId="46" xfId="0" applyNumberFormat="1" applyFont="1" applyFill="1" applyBorder="1" applyAlignment="1">
      <alignment vertical="center"/>
    </xf>
    <xf numFmtId="166" fontId="4" fillId="0" borderId="47" xfId="0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right" vertical="center" indent="1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166" fontId="2" fillId="0" borderId="51" xfId="0" applyNumberFormat="1" applyFont="1" applyFill="1" applyBorder="1" applyAlignment="1">
      <alignment vertical="center"/>
    </xf>
    <xf numFmtId="166" fontId="2" fillId="0" borderId="52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 indent="1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166" fontId="2" fillId="0" borderId="56" xfId="0" applyNumberFormat="1" applyFont="1" applyFill="1" applyBorder="1" applyAlignment="1">
      <alignment vertical="center"/>
    </xf>
    <xf numFmtId="166" fontId="2" fillId="0" borderId="57" xfId="0" applyNumberFormat="1" applyFont="1" applyFill="1" applyBorder="1" applyAlignment="1">
      <alignment vertical="center"/>
    </xf>
    <xf numFmtId="166" fontId="4" fillId="0" borderId="17" xfId="0" applyNumberFormat="1" applyFont="1" applyFill="1" applyBorder="1" applyAlignment="1">
      <alignment vertical="center"/>
    </xf>
    <xf numFmtId="166" fontId="4" fillId="0" borderId="22" xfId="0" applyNumberFormat="1" applyFont="1" applyFill="1" applyBorder="1" applyAlignment="1">
      <alignment vertical="center"/>
    </xf>
    <xf numFmtId="0" fontId="4" fillId="0" borderId="58" xfId="0" applyFont="1" applyFill="1" applyBorder="1" applyAlignment="1">
      <alignment horizontal="right" vertical="center" indent="1"/>
    </xf>
    <xf numFmtId="0" fontId="4" fillId="0" borderId="59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166" fontId="4" fillId="0" borderId="61" xfId="0" applyNumberFormat="1" applyFont="1" applyFill="1" applyBorder="1" applyAlignment="1">
      <alignment vertical="center"/>
    </xf>
    <xf numFmtId="166" fontId="4" fillId="0" borderId="62" xfId="0" applyNumberFormat="1" applyFont="1" applyFill="1" applyBorder="1" applyAlignment="1">
      <alignment vertical="center"/>
    </xf>
    <xf numFmtId="165" fontId="4" fillId="0" borderId="63" xfId="0" applyNumberFormat="1" applyFont="1" applyFill="1" applyBorder="1" applyAlignment="1">
      <alignment vertical="center"/>
    </xf>
    <xf numFmtId="49" fontId="7" fillId="0" borderId="19" xfId="0" applyNumberFormat="1" applyFont="1" applyFill="1" applyBorder="1" applyAlignment="1">
      <alignment horizontal="right" vertical="center"/>
    </xf>
    <xf numFmtId="49" fontId="3" fillId="0" borderId="23" xfId="0" applyNumberFormat="1" applyFont="1" applyFill="1" applyBorder="1" applyAlignment="1">
      <alignment horizontal="right" vertical="center"/>
    </xf>
    <xf numFmtId="49" fontId="3" fillId="0" borderId="28" xfId="0" applyNumberFormat="1" applyFont="1" applyFill="1" applyBorder="1" applyAlignment="1">
      <alignment horizontal="right" vertical="center"/>
    </xf>
    <xf numFmtId="49" fontId="3" fillId="0" borderId="13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166" fontId="2" fillId="0" borderId="64" xfId="0" applyNumberFormat="1" applyFont="1" applyFill="1" applyBorder="1" applyAlignment="1">
      <alignment vertical="center"/>
    </xf>
    <xf numFmtId="166" fontId="2" fillId="0" borderId="65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right" vertical="center" indent="1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66" fontId="2" fillId="0" borderId="17" xfId="0" applyNumberFormat="1" applyFont="1" applyFill="1" applyBorder="1" applyAlignment="1">
      <alignment vertical="center"/>
    </xf>
    <xf numFmtId="166" fontId="2" fillId="0" borderId="22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55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indent="1"/>
    </xf>
    <xf numFmtId="166" fontId="4" fillId="0" borderId="63" xfId="0" applyNumberFormat="1" applyFont="1" applyFill="1" applyBorder="1" applyAlignment="1">
      <alignment vertical="center"/>
    </xf>
    <xf numFmtId="166" fontId="4" fillId="0" borderId="68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left" vertical="center"/>
    </xf>
    <xf numFmtId="49" fontId="4" fillId="0" borderId="19" xfId="0" applyNumberFormat="1" applyFont="1" applyFill="1" applyBorder="1" applyAlignment="1">
      <alignment horizontal="right" vertical="center"/>
    </xf>
    <xf numFmtId="166" fontId="4" fillId="0" borderId="16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right" vertical="center"/>
    </xf>
    <xf numFmtId="166" fontId="4" fillId="0" borderId="69" xfId="0" applyNumberFormat="1" applyFont="1" applyFill="1" applyBorder="1" applyAlignment="1">
      <alignment vertical="center"/>
    </xf>
    <xf numFmtId="49" fontId="4" fillId="0" borderId="58" xfId="0" applyNumberFormat="1" applyFont="1" applyFill="1" applyBorder="1" applyAlignment="1">
      <alignment horizontal="right" vertical="center"/>
    </xf>
    <xf numFmtId="165" fontId="2" fillId="0" borderId="2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165" fontId="2" fillId="0" borderId="41" xfId="0" applyNumberFormat="1" applyFont="1" applyFill="1" applyBorder="1" applyAlignment="1">
      <alignment vertical="center"/>
    </xf>
    <xf numFmtId="165" fontId="2" fillId="0" borderId="42" xfId="0" applyNumberFormat="1" applyFont="1" applyFill="1" applyBorder="1" applyAlignment="1">
      <alignment vertical="center"/>
    </xf>
    <xf numFmtId="165" fontId="4" fillId="0" borderId="46" xfId="0" applyNumberFormat="1" applyFont="1" applyFill="1" applyBorder="1" applyAlignment="1">
      <alignment vertical="center"/>
    </xf>
    <xf numFmtId="165" fontId="4" fillId="0" borderId="47" xfId="0" applyNumberFormat="1" applyFont="1" applyFill="1" applyBorder="1" applyAlignment="1">
      <alignment vertical="center"/>
    </xf>
    <xf numFmtId="165" fontId="2" fillId="0" borderId="56" xfId="0" applyNumberFormat="1" applyFont="1" applyFill="1" applyBorder="1" applyAlignment="1">
      <alignment vertical="center"/>
    </xf>
    <xf numFmtId="165" fontId="2" fillId="0" borderId="57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 indent="1"/>
    </xf>
    <xf numFmtId="0" fontId="2" fillId="0" borderId="0" xfId="0" applyFont="1" applyFill="1" applyAlignment="1">
      <alignment vertical="center"/>
    </xf>
    <xf numFmtId="0" fontId="4" fillId="0" borderId="70" xfId="0" applyFont="1" applyFill="1" applyBorder="1" applyAlignment="1">
      <alignment horizontal="left" vertical="center" indent="3"/>
    </xf>
    <xf numFmtId="0" fontId="4" fillId="0" borderId="71" xfId="0" applyFont="1" applyFill="1" applyBorder="1" applyAlignment="1">
      <alignment vertical="center"/>
    </xf>
    <xf numFmtId="0" fontId="4" fillId="0" borderId="72" xfId="0" applyFont="1" applyFill="1" applyBorder="1" applyAlignment="1">
      <alignment vertical="center"/>
    </xf>
    <xf numFmtId="165" fontId="4" fillId="0" borderId="73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0" fontId="2" fillId="0" borderId="30" xfId="0" applyFont="1" applyFill="1" applyBorder="1" applyAlignment="1">
      <alignment horizontal="left" vertical="center" indent="1"/>
    </xf>
    <xf numFmtId="0" fontId="2" fillId="0" borderId="35" xfId="0" applyFont="1" applyFill="1" applyBorder="1" applyAlignment="1">
      <alignment horizontal="left" vertical="center" indent="1"/>
    </xf>
    <xf numFmtId="165" fontId="2" fillId="0" borderId="36" xfId="0" applyNumberFormat="1" applyFont="1" applyFill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0" fontId="2" fillId="0" borderId="76" xfId="0" applyFont="1" applyFill="1" applyBorder="1" applyAlignment="1">
      <alignment horizontal="left" vertical="center" indent="2"/>
    </xf>
    <xf numFmtId="165" fontId="2" fillId="0" borderId="67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left" vertical="center" indent="2"/>
    </xf>
    <xf numFmtId="0" fontId="2" fillId="0" borderId="35" xfId="0" applyFont="1" applyFill="1" applyBorder="1" applyAlignment="1">
      <alignment horizontal="left" vertical="center" wrapText="1" indent="1"/>
    </xf>
    <xf numFmtId="0" fontId="2" fillId="0" borderId="77" xfId="0" applyFont="1" applyFill="1" applyBorder="1" applyAlignment="1">
      <alignment vertical="center"/>
    </xf>
    <xf numFmtId="0" fontId="2" fillId="0" borderId="78" xfId="0" applyFont="1" applyFill="1" applyBorder="1" applyAlignment="1">
      <alignment vertical="center" wrapText="1"/>
    </xf>
    <xf numFmtId="165" fontId="2" fillId="0" borderId="79" xfId="0" applyNumberFormat="1" applyFont="1" applyFill="1" applyBorder="1" applyAlignment="1">
      <alignment vertical="center"/>
    </xf>
    <xf numFmtId="0" fontId="2" fillId="0" borderId="50" xfId="0" applyFont="1" applyFill="1" applyBorder="1" applyAlignment="1">
      <alignment horizontal="left" vertical="center" wrapText="1" indent="1"/>
    </xf>
    <xf numFmtId="165" fontId="2" fillId="0" borderId="51" xfId="0" applyNumberFormat="1" applyFont="1" applyFill="1" applyBorder="1" applyAlignment="1">
      <alignment vertical="center"/>
    </xf>
    <xf numFmtId="0" fontId="2" fillId="0" borderId="40" xfId="0" applyFont="1" applyFill="1" applyBorder="1" applyAlignment="1">
      <alignment horizontal="left" vertical="center" wrapText="1" indent="1"/>
    </xf>
    <xf numFmtId="0" fontId="2" fillId="0" borderId="80" xfId="0" applyFont="1" applyFill="1" applyBorder="1" applyAlignment="1">
      <alignment vertical="center"/>
    </xf>
    <xf numFmtId="0" fontId="2" fillId="0" borderId="81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/>
    </xf>
    <xf numFmtId="0" fontId="4" fillId="0" borderId="77" xfId="0" applyFont="1" applyFill="1" applyBorder="1" applyAlignment="1">
      <alignment vertical="center"/>
    </xf>
    <xf numFmtId="0" fontId="4" fillId="0" borderId="78" xfId="0" applyFont="1" applyFill="1" applyBorder="1" applyAlignment="1">
      <alignment vertical="center"/>
    </xf>
    <xf numFmtId="165" fontId="4" fillId="0" borderId="79" xfId="0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 indent="1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4" fillId="0" borderId="74" xfId="0" applyFont="1" applyFill="1" applyBorder="1" applyAlignment="1">
      <alignment horizontal="left" vertical="center" indent="2"/>
    </xf>
    <xf numFmtId="0" fontId="4" fillId="0" borderId="79" xfId="0" applyFont="1" applyFill="1" applyBorder="1" applyAlignment="1">
      <alignment horizontal="right" vertical="center" indent="1"/>
    </xf>
    <xf numFmtId="0" fontId="4" fillId="0" borderId="2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 indent="1"/>
    </xf>
    <xf numFmtId="165" fontId="4" fillId="0" borderId="26" xfId="0" applyNumberFormat="1" applyFont="1" applyFill="1" applyBorder="1" applyAlignment="1">
      <alignment vertical="center"/>
    </xf>
    <xf numFmtId="0" fontId="4" fillId="0" borderId="64" xfId="0" applyFont="1" applyFill="1" applyBorder="1" applyAlignment="1">
      <alignment horizontal="right" vertical="center" indent="1"/>
    </xf>
    <xf numFmtId="0" fontId="4" fillId="0" borderId="3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indent="1"/>
    </xf>
    <xf numFmtId="165" fontId="4" fillId="0" borderId="31" xfId="0" applyNumberFormat="1" applyFont="1" applyFill="1" applyBorder="1" applyAlignment="1">
      <alignment vertical="center"/>
    </xf>
    <xf numFmtId="0" fontId="4" fillId="0" borderId="31" xfId="0" applyFont="1" applyFill="1" applyBorder="1" applyAlignment="1">
      <alignment horizontal="left" vertical="center" indent="2"/>
    </xf>
    <xf numFmtId="0" fontId="4" fillId="0" borderId="61" xfId="0" applyFont="1" applyFill="1" applyBorder="1" applyAlignment="1">
      <alignment horizontal="right" vertical="center" indent="1"/>
    </xf>
    <xf numFmtId="0" fontId="4" fillId="0" borderId="41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left" vertical="center" indent="1"/>
    </xf>
    <xf numFmtId="165" fontId="4" fillId="0" borderId="41" xfId="0" applyNumberFormat="1" applyFont="1" applyFill="1" applyBorder="1" applyAlignment="1">
      <alignment vertical="center"/>
    </xf>
    <xf numFmtId="0" fontId="4" fillId="0" borderId="46" xfId="0" applyFont="1" applyFill="1" applyBorder="1" applyAlignment="1">
      <alignment horizontal="left" vertical="center" indent="1"/>
    </xf>
    <xf numFmtId="165" fontId="6" fillId="0" borderId="46" xfId="0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1"/>
    </xf>
    <xf numFmtId="0" fontId="2" fillId="0" borderId="36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2"/>
    </xf>
    <xf numFmtId="165" fontId="6" fillId="0" borderId="3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indent="1"/>
    </xf>
    <xf numFmtId="0" fontId="4" fillId="0" borderId="75" xfId="0" applyFont="1" applyFill="1" applyBorder="1" applyAlignment="1">
      <alignment horizontal="left" vertical="center" indent="1"/>
    </xf>
    <xf numFmtId="0" fontId="7" fillId="0" borderId="87" xfId="0" applyFont="1" applyFill="1" applyBorder="1" applyAlignment="1">
      <alignment vertical="center"/>
    </xf>
    <xf numFmtId="166" fontId="7" fillId="0" borderId="87" xfId="0" applyNumberFormat="1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165" fontId="3" fillId="0" borderId="51" xfId="0" applyNumberFormat="1" applyFont="1" applyFill="1" applyBorder="1" applyAlignment="1">
      <alignment horizontal="right" vertical="center" wrapText="1" indent="1"/>
    </xf>
    <xf numFmtId="165" fontId="7" fillId="0" borderId="51" xfId="0" applyNumberFormat="1" applyFont="1" applyFill="1" applyBorder="1" applyAlignment="1">
      <alignment horizontal="right" vertical="center" wrapText="1" indent="1"/>
    </xf>
    <xf numFmtId="165" fontId="3" fillId="0" borderId="31" xfId="0" applyNumberFormat="1" applyFont="1" applyFill="1" applyBorder="1" applyAlignment="1">
      <alignment horizontal="right" vertical="center" wrapText="1" indent="1"/>
    </xf>
    <xf numFmtId="165" fontId="7" fillId="0" borderId="31" xfId="0" applyNumberFormat="1" applyFont="1" applyFill="1" applyBorder="1" applyAlignment="1">
      <alignment horizontal="right" vertical="center" wrapText="1" indent="1"/>
    </xf>
    <xf numFmtId="0" fontId="2" fillId="0" borderId="88" xfId="0" applyFont="1" applyFill="1" applyBorder="1" applyAlignment="1">
      <alignment horizontal="right" vertical="center"/>
    </xf>
    <xf numFmtId="0" fontId="2" fillId="0" borderId="89" xfId="0" applyFont="1" applyFill="1" applyBorder="1" applyAlignment="1">
      <alignment vertical="center"/>
    </xf>
    <xf numFmtId="165" fontId="3" fillId="0" borderId="90" xfId="0" applyNumberFormat="1" applyFont="1" applyFill="1" applyBorder="1" applyAlignment="1">
      <alignment horizontal="right" vertical="center" wrapText="1" indent="1"/>
    </xf>
    <xf numFmtId="165" fontId="7" fillId="0" borderId="90" xfId="0" applyNumberFormat="1" applyFont="1" applyFill="1" applyBorder="1" applyAlignment="1">
      <alignment horizontal="right" vertical="center" wrapText="1" indent="1"/>
    </xf>
    <xf numFmtId="165" fontId="4" fillId="0" borderId="86" xfId="0" applyNumberFormat="1" applyFont="1" applyFill="1" applyBorder="1" applyAlignment="1">
      <alignment vertical="center"/>
    </xf>
    <xf numFmtId="165" fontId="2" fillId="0" borderId="51" xfId="0" applyNumberFormat="1" applyFont="1" applyFill="1" applyBorder="1" applyAlignment="1">
      <alignment horizontal="right" vertical="center" wrapText="1" indent="1"/>
    </xf>
    <xf numFmtId="165" fontId="4" fillId="0" borderId="51" xfId="0" applyNumberFormat="1" applyFont="1" applyFill="1" applyBorder="1" applyAlignment="1">
      <alignment horizontal="right" vertical="center" wrapText="1" indent="1"/>
    </xf>
    <xf numFmtId="165" fontId="2" fillId="0" borderId="31" xfId="0" applyNumberFormat="1" applyFont="1" applyFill="1" applyBorder="1" applyAlignment="1">
      <alignment horizontal="right" vertical="center" wrapText="1" indent="1"/>
    </xf>
    <xf numFmtId="165" fontId="4" fillId="0" borderId="31" xfId="0" applyNumberFormat="1" applyFont="1" applyFill="1" applyBorder="1" applyAlignment="1">
      <alignment horizontal="right" vertical="center" wrapText="1" indent="1"/>
    </xf>
    <xf numFmtId="0" fontId="4" fillId="0" borderId="19" xfId="0" applyFont="1" applyFill="1" applyBorder="1" applyAlignment="1">
      <alignment horizontal="right" vertical="center" indent="2"/>
    </xf>
    <xf numFmtId="0" fontId="4" fillId="0" borderId="20" xfId="0" applyFont="1" applyFill="1" applyBorder="1" applyAlignment="1">
      <alignment horizontal="right" vertical="center" indent="1"/>
    </xf>
    <xf numFmtId="0" fontId="4" fillId="0" borderId="97" xfId="0" applyFont="1" applyFill="1" applyBorder="1" applyAlignment="1">
      <alignment horizontal="right" vertical="center" indent="1"/>
    </xf>
    <xf numFmtId="165" fontId="4" fillId="0" borderId="16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5" fontId="4" fillId="0" borderId="74" xfId="0" applyNumberFormat="1" applyFont="1" applyFill="1" applyBorder="1" applyAlignment="1">
      <alignment vertical="center"/>
    </xf>
    <xf numFmtId="165" fontId="4" fillId="0" borderId="44" xfId="0" applyNumberFormat="1" applyFont="1" applyFill="1" applyBorder="1" applyAlignment="1">
      <alignment vertical="center"/>
    </xf>
    <xf numFmtId="165" fontId="4" fillId="0" borderId="45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37" xfId="0" applyNumberFormat="1" applyFont="1" applyFill="1" applyBorder="1" applyAlignment="1">
      <alignment vertical="center"/>
    </xf>
    <xf numFmtId="165" fontId="2" fillId="0" borderId="52" xfId="0" applyNumberFormat="1" applyFont="1" applyFill="1" applyBorder="1" applyAlignment="1">
      <alignment vertical="center"/>
    </xf>
    <xf numFmtId="165" fontId="4" fillId="0" borderId="62" xfId="0" applyNumberFormat="1" applyFont="1" applyFill="1" applyBorder="1" applyAlignment="1">
      <alignment vertical="center"/>
    </xf>
    <xf numFmtId="165" fontId="2" fillId="0" borderId="65" xfId="0" applyNumberFormat="1" applyFont="1" applyFill="1" applyBorder="1" applyAlignment="1">
      <alignment vertical="center"/>
    </xf>
    <xf numFmtId="165" fontId="2" fillId="0" borderId="22" xfId="0" applyNumberFormat="1" applyFont="1" applyFill="1" applyBorder="1" applyAlignment="1">
      <alignment vertical="center"/>
    </xf>
    <xf numFmtId="165" fontId="4" fillId="0" borderId="68" xfId="0" applyNumberFormat="1" applyFont="1" applyFill="1" applyBorder="1" applyAlignment="1">
      <alignment vertical="center"/>
    </xf>
    <xf numFmtId="165" fontId="4" fillId="0" borderId="69" xfId="0" applyNumberFormat="1" applyFont="1" applyFill="1" applyBorder="1" applyAlignment="1">
      <alignment vertical="center"/>
    </xf>
    <xf numFmtId="165" fontId="7" fillId="0" borderId="87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4" fillId="0" borderId="58" xfId="0" applyNumberFormat="1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right" vertical="center" indent="1"/>
    </xf>
    <xf numFmtId="0" fontId="4" fillId="0" borderId="99" xfId="0" applyFont="1" applyFill="1" applyBorder="1" applyAlignment="1">
      <alignment vertical="center"/>
    </xf>
    <xf numFmtId="0" fontId="4" fillId="0" borderId="100" xfId="0" applyFont="1" applyFill="1" applyBorder="1" applyAlignment="1">
      <alignment vertical="center"/>
    </xf>
    <xf numFmtId="165" fontId="4" fillId="0" borderId="101" xfId="0" applyNumberFormat="1" applyFont="1" applyFill="1" applyBorder="1" applyAlignment="1">
      <alignment vertical="center"/>
    </xf>
    <xf numFmtId="165" fontId="4" fillId="0" borderId="102" xfId="0" applyNumberFormat="1" applyFont="1" applyFill="1" applyBorder="1" applyAlignment="1">
      <alignment vertical="center"/>
    </xf>
    <xf numFmtId="0" fontId="4" fillId="0" borderId="103" xfId="0" applyFont="1" applyFill="1" applyBorder="1" applyAlignment="1">
      <alignment horizontal="right" vertical="center" indent="1"/>
    </xf>
    <xf numFmtId="165" fontId="4" fillId="0" borderId="104" xfId="0" applyNumberFormat="1" applyFont="1" applyFill="1" applyBorder="1" applyAlignment="1">
      <alignment vertical="center"/>
    </xf>
    <xf numFmtId="0" fontId="2" fillId="0" borderId="105" xfId="0" applyFont="1" applyFill="1" applyBorder="1" applyAlignment="1">
      <alignment horizontal="right" vertical="center" indent="1"/>
    </xf>
    <xf numFmtId="165" fontId="2" fillId="0" borderId="106" xfId="0" applyNumberFormat="1" applyFont="1" applyFill="1" applyBorder="1" applyAlignment="1">
      <alignment vertical="center"/>
    </xf>
    <xf numFmtId="0" fontId="2" fillId="0" borderId="107" xfId="0" applyFont="1" applyFill="1" applyBorder="1" applyAlignment="1">
      <alignment horizontal="right" vertical="center" indent="1"/>
    </xf>
    <xf numFmtId="165" fontId="2" fillId="0" borderId="108" xfId="0" applyNumberFormat="1" applyFont="1" applyFill="1" applyBorder="1" applyAlignment="1">
      <alignment vertical="center"/>
    </xf>
    <xf numFmtId="0" fontId="2" fillId="0" borderId="109" xfId="0" applyFont="1" applyFill="1" applyBorder="1" applyAlignment="1">
      <alignment horizontal="right" vertical="center" indent="1"/>
    </xf>
    <xf numFmtId="165" fontId="2" fillId="0" borderId="110" xfId="0" applyNumberFormat="1" applyFont="1" applyFill="1" applyBorder="1" applyAlignment="1">
      <alignment vertical="center"/>
    </xf>
    <xf numFmtId="0" fontId="2" fillId="0" borderId="111" xfId="0" applyFont="1" applyFill="1" applyBorder="1" applyAlignment="1">
      <alignment horizontal="right" vertical="center" indent="1"/>
    </xf>
    <xf numFmtId="165" fontId="2" fillId="0" borderId="112" xfId="0" applyNumberFormat="1" applyFont="1" applyFill="1" applyBorder="1" applyAlignment="1">
      <alignment vertical="center"/>
    </xf>
    <xf numFmtId="0" fontId="2" fillId="0" borderId="115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116" xfId="0" applyNumberFormat="1" applyFont="1" applyFill="1" applyBorder="1" applyAlignment="1">
      <alignment vertical="center"/>
    </xf>
    <xf numFmtId="0" fontId="4" fillId="0" borderId="117" xfId="0" applyFont="1" applyFill="1" applyBorder="1" applyAlignment="1">
      <alignment horizontal="right" vertical="center" indent="1"/>
    </xf>
    <xf numFmtId="165" fontId="4" fillId="0" borderId="118" xfId="0" applyNumberFormat="1" applyFont="1" applyFill="1" applyBorder="1" applyAlignment="1">
      <alignment vertical="center"/>
    </xf>
    <xf numFmtId="0" fontId="4" fillId="0" borderId="115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/>
    </xf>
    <xf numFmtId="165" fontId="4" fillId="0" borderId="116" xfId="0" applyNumberFormat="1" applyFont="1" applyFill="1" applyBorder="1" applyAlignment="1">
      <alignment vertical="center"/>
    </xf>
    <xf numFmtId="0" fontId="2" fillId="0" borderId="119" xfId="0" applyFont="1" applyFill="1" applyBorder="1" applyAlignment="1">
      <alignment horizontal="right" vertical="center" indent="1"/>
    </xf>
    <xf numFmtId="165" fontId="2" fillId="0" borderId="120" xfId="0" applyNumberFormat="1" applyFont="1" applyFill="1" applyBorder="1" applyAlignment="1">
      <alignment vertical="center"/>
    </xf>
    <xf numFmtId="0" fontId="2" fillId="0" borderId="121" xfId="0" applyFont="1" applyFill="1" applyBorder="1" applyAlignment="1">
      <alignment horizontal="right" vertical="center" indent="1"/>
    </xf>
    <xf numFmtId="165" fontId="2" fillId="0" borderId="122" xfId="0" applyNumberFormat="1" applyFont="1" applyFill="1" applyBorder="1" applyAlignment="1">
      <alignment vertical="center"/>
    </xf>
    <xf numFmtId="0" fontId="2" fillId="0" borderId="123" xfId="0" applyFont="1" applyFill="1" applyBorder="1" applyAlignment="1">
      <alignment horizontal="right" vertical="center" indent="1"/>
    </xf>
    <xf numFmtId="165" fontId="2" fillId="0" borderId="124" xfId="0" applyNumberFormat="1" applyFont="1" applyFill="1" applyBorder="1" applyAlignment="1">
      <alignment vertical="center"/>
    </xf>
    <xf numFmtId="0" fontId="2" fillId="0" borderId="125" xfId="0" applyFont="1" applyFill="1" applyBorder="1" applyAlignment="1">
      <alignment horizontal="right" vertical="center" indent="1"/>
    </xf>
    <xf numFmtId="165" fontId="2" fillId="0" borderId="126" xfId="0" applyNumberFormat="1" applyFont="1" applyFill="1" applyBorder="1" applyAlignment="1">
      <alignment vertical="center"/>
    </xf>
    <xf numFmtId="0" fontId="4" fillId="0" borderId="119" xfId="0" applyFont="1" applyFill="1" applyBorder="1" applyAlignment="1">
      <alignment horizontal="right" vertical="center" indent="1"/>
    </xf>
    <xf numFmtId="165" fontId="4" fillId="0" borderId="120" xfId="0" applyNumberFormat="1" applyFont="1" applyFill="1" applyBorder="1" applyAlignment="1">
      <alignment vertical="center"/>
    </xf>
    <xf numFmtId="165" fontId="4" fillId="0" borderId="128" xfId="0" applyNumberFormat="1" applyFont="1" applyFill="1" applyBorder="1" applyAlignment="1">
      <alignment vertical="center"/>
    </xf>
    <xf numFmtId="165" fontId="4" fillId="0" borderId="129" xfId="0" applyNumberFormat="1" applyFont="1" applyFill="1" applyBorder="1" applyAlignment="1">
      <alignment vertical="center"/>
    </xf>
    <xf numFmtId="165" fontId="4" fillId="0" borderId="61" xfId="0" applyNumberFormat="1" applyFont="1" applyFill="1" applyBorder="1" applyAlignment="1">
      <alignment vertical="center"/>
    </xf>
    <xf numFmtId="165" fontId="2" fillId="0" borderId="64" xfId="0" applyNumberFormat="1" applyFont="1" applyFill="1" applyBorder="1" applyAlignment="1">
      <alignment vertical="center"/>
    </xf>
    <xf numFmtId="165" fontId="2" fillId="0" borderId="17" xfId="0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vertical="top" wrapText="1"/>
    </xf>
    <xf numFmtId="0" fontId="4" fillId="0" borderId="130" xfId="0" applyFont="1" applyFill="1" applyBorder="1" applyAlignment="1">
      <alignment horizontal="right" vertical="center" indent="1"/>
    </xf>
    <xf numFmtId="0" fontId="4" fillId="0" borderId="131" xfId="0" applyFont="1" applyFill="1" applyBorder="1" applyAlignment="1">
      <alignment vertical="center"/>
    </xf>
    <xf numFmtId="0" fontId="4" fillId="0" borderId="132" xfId="0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166" fontId="4" fillId="0" borderId="133" xfId="0" applyNumberFormat="1" applyFont="1" applyFill="1" applyBorder="1" applyAlignment="1">
      <alignment vertical="center"/>
    </xf>
    <xf numFmtId="165" fontId="4" fillId="0" borderId="133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 indent="1"/>
    </xf>
    <xf numFmtId="164" fontId="6" fillId="0" borderId="0" xfId="0" applyNumberFormat="1" applyFont="1" applyFill="1" applyAlignment="1">
      <alignment horizontal="right" vertical="center"/>
    </xf>
    <xf numFmtId="0" fontId="4" fillId="0" borderId="2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 wrapText="1"/>
    </xf>
    <xf numFmtId="0" fontId="4" fillId="0" borderId="127" xfId="0" applyFont="1" applyFill="1" applyBorder="1" applyAlignment="1">
      <alignment horizontal="center" vertical="center"/>
    </xf>
    <xf numFmtId="0" fontId="4" fillId="0" borderId="128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center" wrapText="1"/>
    </xf>
    <xf numFmtId="165" fontId="4" fillId="0" borderId="46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textRotation="90"/>
    </xf>
    <xf numFmtId="0" fontId="4" fillId="0" borderId="83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left" vertical="center" indent="1"/>
    </xf>
    <xf numFmtId="0" fontId="2" fillId="0" borderId="39" xfId="0" applyFont="1" applyFill="1" applyBorder="1" applyAlignment="1">
      <alignment horizontal="left" vertical="center" indent="1"/>
    </xf>
    <xf numFmtId="0" fontId="2" fillId="0" borderId="29" xfId="0" applyFont="1" applyFill="1" applyBorder="1" applyAlignment="1">
      <alignment horizontal="left" vertical="center" indent="1"/>
    </xf>
    <xf numFmtId="0" fontId="2" fillId="0" borderId="54" xfId="0" applyFont="1" applyFill="1" applyBorder="1" applyAlignment="1">
      <alignment horizontal="left" vertical="center" indent="1"/>
    </xf>
    <xf numFmtId="0" fontId="2" fillId="0" borderId="113" xfId="0" applyFont="1" applyFill="1" applyBorder="1" applyAlignment="1">
      <alignment horizontal="right" vertical="center" indent="1"/>
    </xf>
    <xf numFmtId="0" fontId="2" fillId="0" borderId="55" xfId="0" applyFont="1" applyFill="1" applyBorder="1" applyAlignment="1">
      <alignment horizontal="left" vertical="center" wrapText="1" indent="1"/>
    </xf>
    <xf numFmtId="165" fontId="2" fillId="0" borderId="114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horizontal="right" vertical="center" indent="1"/>
    </xf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/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 indent="1"/>
    </xf>
    <xf numFmtId="0" fontId="3" fillId="0" borderId="16" xfId="0" applyFont="1" applyFill="1" applyBorder="1" applyAlignment="1">
      <alignment horizontal="right" vertical="center" indent="1"/>
    </xf>
    <xf numFmtId="0" fontId="3" fillId="0" borderId="19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165" fontId="3" fillId="0" borderId="17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vertical="center" wrapText="1"/>
    </xf>
    <xf numFmtId="165" fontId="4" fillId="0" borderId="8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horizontal="right" vertical="center"/>
    </xf>
    <xf numFmtId="0" fontId="6" fillId="0" borderId="74" xfId="0" applyFont="1" applyFill="1" applyBorder="1" applyAlignment="1">
      <alignment horizontal="left" vertical="center" indent="2"/>
    </xf>
    <xf numFmtId="0" fontId="6" fillId="0" borderId="44" xfId="0" applyFont="1" applyFill="1" applyBorder="1" applyAlignment="1">
      <alignment vertical="center"/>
    </xf>
    <xf numFmtId="0" fontId="6" fillId="0" borderId="79" xfId="0" applyFont="1" applyFill="1" applyBorder="1" applyAlignment="1">
      <alignment horizontal="right" vertical="center" indent="1"/>
    </xf>
    <xf numFmtId="0" fontId="6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indent="1"/>
    </xf>
    <xf numFmtId="165" fontId="6" fillId="0" borderId="26" xfId="0" applyNumberFormat="1" applyFont="1" applyFill="1" applyBorder="1" applyAlignment="1">
      <alignment vertical="center"/>
    </xf>
    <xf numFmtId="0" fontId="6" fillId="0" borderId="64" xfId="0" applyFont="1" applyFill="1" applyBorder="1" applyAlignment="1">
      <alignment horizontal="right" vertical="center" indent="1"/>
    </xf>
    <xf numFmtId="0" fontId="6" fillId="0" borderId="3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left" vertical="center" indent="1"/>
    </xf>
    <xf numFmtId="0" fontId="1" fillId="0" borderId="31" xfId="0" applyFont="1" applyFill="1" applyBorder="1" applyAlignment="1">
      <alignment horizontal="left" vertical="center" indent="2"/>
    </xf>
    <xf numFmtId="0" fontId="6" fillId="0" borderId="61" xfId="0" applyFont="1" applyFill="1" applyBorder="1" applyAlignment="1">
      <alignment horizontal="right" vertical="center" indent="1"/>
    </xf>
    <xf numFmtId="0" fontId="6" fillId="0" borderId="41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left" vertical="center" indent="1"/>
    </xf>
    <xf numFmtId="165" fontId="6" fillId="0" borderId="41" xfId="0" applyNumberFormat="1" applyFont="1" applyFill="1" applyBorder="1" applyAlignment="1">
      <alignment vertical="center"/>
    </xf>
    <xf numFmtId="165" fontId="10" fillId="0" borderId="46" xfId="0" applyNumberFormat="1" applyFont="1" applyFill="1" applyBorder="1" applyAlignment="1">
      <alignment vertical="center"/>
    </xf>
    <xf numFmtId="0" fontId="3" fillId="0" borderId="82" xfId="0" applyFont="1" applyFill="1" applyBorder="1" applyAlignment="1">
      <alignment horizontal="left" vertical="center" indent="2"/>
    </xf>
    <xf numFmtId="0" fontId="2" fillId="0" borderId="51" xfId="0" applyFont="1" applyFill="1" applyBorder="1" applyAlignment="1">
      <alignment horizontal="left" vertical="center" wrapText="1" indent="1"/>
    </xf>
    <xf numFmtId="0" fontId="2" fillId="0" borderId="31" xfId="0" applyFont="1" applyFill="1" applyBorder="1" applyAlignment="1">
      <alignment horizontal="left" vertical="center" wrapText="1" indent="1"/>
    </xf>
    <xf numFmtId="0" fontId="2" fillId="0" borderId="31" xfId="0" applyFont="1" applyFill="1" applyBorder="1" applyAlignment="1">
      <alignment horizontal="left" vertical="center" wrapText="1" indent="2"/>
    </xf>
    <xf numFmtId="0" fontId="4" fillId="0" borderId="31" xfId="0" applyFont="1" applyFill="1" applyBorder="1" applyAlignment="1">
      <alignment horizontal="left" vertical="center" wrapText="1" indent="1"/>
    </xf>
    <xf numFmtId="0" fontId="1" fillId="0" borderId="82" xfId="0" applyFont="1" applyFill="1" applyBorder="1" applyAlignment="1">
      <alignment horizontal="left" vertical="center" wrapText="1" indent="2"/>
    </xf>
    <xf numFmtId="0" fontId="2" fillId="0" borderId="41" xfId="0" applyFont="1" applyFill="1" applyBorder="1" applyAlignment="1">
      <alignment horizontal="left" vertical="center" wrapText="1" indent="1"/>
    </xf>
    <xf numFmtId="0" fontId="7" fillId="0" borderId="84" xfId="0" applyFont="1" applyFill="1" applyBorder="1" applyAlignment="1">
      <alignment horizontal="left" vertical="center" indent="2"/>
    </xf>
    <xf numFmtId="165" fontId="7" fillId="0" borderId="84" xfId="0" applyNumberFormat="1" applyFont="1" applyFill="1" applyBorder="1" applyAlignment="1">
      <alignment vertical="center"/>
    </xf>
    <xf numFmtId="0" fontId="7" fillId="0" borderId="85" xfId="0" applyFont="1" applyFill="1" applyBorder="1" applyAlignment="1">
      <alignment horizontal="left" vertical="center" indent="2"/>
    </xf>
    <xf numFmtId="165" fontId="7" fillId="0" borderId="85" xfId="0" applyNumberFormat="1" applyFont="1" applyFill="1" applyBorder="1" applyAlignment="1">
      <alignment vertical="center"/>
    </xf>
    <xf numFmtId="0" fontId="7" fillId="0" borderId="86" xfId="0" applyFont="1" applyFill="1" applyBorder="1" applyAlignment="1">
      <alignment horizontal="right" vertical="center" indent="2"/>
    </xf>
    <xf numFmtId="165" fontId="7" fillId="0" borderId="86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horizontal="right" vertical="center" indent="2"/>
    </xf>
    <xf numFmtId="0" fontId="7" fillId="0" borderId="85" xfId="0" applyFont="1" applyFill="1" applyBorder="1" applyAlignment="1">
      <alignment horizontal="right" vertical="center" indent="2"/>
    </xf>
    <xf numFmtId="0" fontId="1" fillId="0" borderId="0" xfId="0" applyFont="1" applyFill="1" applyAlignment="1">
      <alignment horizontal="right" vertical="center" indent="1"/>
    </xf>
    <xf numFmtId="0" fontId="1" fillId="0" borderId="0" xfId="0" applyFont="1" applyFill="1" applyAlignment="1">
      <alignment vertical="center"/>
    </xf>
    <xf numFmtId="0" fontId="7" fillId="0" borderId="85" xfId="0" applyFont="1" applyFill="1" applyBorder="1" applyAlignment="1">
      <alignment horizontal="left" vertical="center" indent="4"/>
    </xf>
    <xf numFmtId="0" fontId="7" fillId="0" borderId="0" xfId="0" applyFont="1" applyFill="1" applyBorder="1" applyAlignment="1">
      <alignment horizontal="right" vertical="center" indent="2"/>
    </xf>
    <xf numFmtId="165" fontId="7" fillId="0" borderId="0" xfId="0" applyNumberFormat="1" applyFont="1" applyFill="1" applyBorder="1" applyAlignment="1">
      <alignment vertical="center"/>
    </xf>
    <xf numFmtId="0" fontId="3" fillId="0" borderId="87" xfId="0" applyFont="1" applyFill="1" applyBorder="1" applyAlignment="1">
      <alignment vertical="center"/>
    </xf>
    <xf numFmtId="0" fontId="3" fillId="0" borderId="88" xfId="0" applyFont="1" applyFill="1" applyBorder="1" applyAlignment="1">
      <alignment horizontal="right" vertical="center" indent="1"/>
    </xf>
    <xf numFmtId="165" fontId="1" fillId="0" borderId="88" xfId="0" applyNumberFormat="1" applyFont="1" applyFill="1" applyBorder="1" applyAlignment="1">
      <alignment vertical="center"/>
    </xf>
    <xf numFmtId="0" fontId="1" fillId="0" borderId="88" xfId="0" applyFont="1" applyFill="1" applyBorder="1" applyAlignment="1">
      <alignment vertical="center"/>
    </xf>
    <xf numFmtId="165" fontId="1" fillId="0" borderId="86" xfId="0" applyNumberFormat="1" applyFont="1" applyFill="1" applyBorder="1" applyAlignment="1">
      <alignment vertical="center"/>
    </xf>
    <xf numFmtId="166" fontId="1" fillId="0" borderId="86" xfId="0" applyNumberFormat="1" applyFont="1" applyFill="1" applyBorder="1" applyAlignment="1">
      <alignment vertical="center"/>
    </xf>
    <xf numFmtId="0" fontId="2" fillId="0" borderId="91" xfId="0" applyFont="1" applyFill="1" applyBorder="1" applyAlignment="1">
      <alignment horizontal="center" vertical="center"/>
    </xf>
    <xf numFmtId="0" fontId="2" fillId="0" borderId="92" xfId="0" applyFont="1" applyFill="1" applyBorder="1" applyAlignment="1">
      <alignment horizontal="left" vertical="center" indent="2"/>
    </xf>
    <xf numFmtId="0" fontId="2" fillId="0" borderId="93" xfId="0" applyFont="1" applyFill="1" applyBorder="1" applyAlignment="1">
      <alignment horizontal="center" vertical="center"/>
    </xf>
    <xf numFmtId="0" fontId="2" fillId="0" borderId="94" xfId="0" applyFont="1" applyFill="1" applyBorder="1" applyAlignment="1">
      <alignment horizontal="left" vertical="center" indent="2"/>
    </xf>
    <xf numFmtId="0" fontId="2" fillId="0" borderId="95" xfId="0" applyFont="1" applyFill="1" applyBorder="1" applyAlignment="1">
      <alignment horizontal="center" vertical="center"/>
    </xf>
    <xf numFmtId="0" fontId="2" fillId="0" borderId="96" xfId="0" applyFont="1" applyFill="1" applyBorder="1" applyAlignment="1">
      <alignment horizontal="left" vertical="center" indent="2"/>
    </xf>
    <xf numFmtId="165" fontId="11" fillId="0" borderId="5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inden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6F0FA"/>
      <color rgb="FFDAC2EC"/>
      <color rgb="FFFFE7FF"/>
      <color rgb="FFD1FFFF"/>
      <color rgb="FFFFF5C9"/>
      <color rgb="FFD9FF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5"/>
  <sheetViews>
    <sheetView tabSelected="1" zoomScale="79" zoomScaleNormal="79" zoomScaleSheetLayoutView="80" workbookViewId="0">
      <pane xSplit="4" ySplit="9" topLeftCell="E369" activePane="bottomRight" state="frozen"/>
      <selection pane="topRight" activeCell="E1" sqref="E1"/>
      <selection pane="bottomLeft" activeCell="A10" sqref="A10"/>
      <selection pane="bottomRight" activeCell="F502" sqref="F502"/>
    </sheetView>
  </sheetViews>
  <sheetFormatPr defaultRowHeight="17.25" customHeight="1" outlineLevelRow="1" outlineLevelCol="1" x14ac:dyDescent="0.2"/>
  <cols>
    <col min="1" max="1" width="5.42578125" style="276" customWidth="1"/>
    <col min="2" max="2" width="7.42578125" style="276" customWidth="1"/>
    <col min="3" max="3" width="9.140625" style="276"/>
    <col min="4" max="4" width="44.42578125" style="276" customWidth="1"/>
    <col min="5" max="5" width="15.5703125" style="276" customWidth="1"/>
    <col min="6" max="6" width="16.42578125" style="276" customWidth="1"/>
    <col min="7" max="7" width="11.85546875" style="276" customWidth="1"/>
    <col min="8" max="8" width="17.7109375" style="273" customWidth="1"/>
    <col min="9" max="9" width="12.5703125" style="276" hidden="1" customWidth="1" outlineLevel="1"/>
    <col min="10" max="10" width="14.5703125" style="276" hidden="1" customWidth="1" outlineLevel="1"/>
    <col min="11" max="11" width="11.7109375" style="276" hidden="1" customWidth="1" outlineLevel="1"/>
    <col min="12" max="12" width="13.28515625" style="276" hidden="1" customWidth="1" outlineLevel="1"/>
    <col min="13" max="13" width="14.85546875" style="276" customWidth="1" collapsed="1"/>
    <col min="14" max="14" width="17" style="276" customWidth="1"/>
    <col min="15" max="15" width="10.7109375" style="276" customWidth="1"/>
    <col min="16" max="16" width="15.85546875" style="276" customWidth="1"/>
    <col min="17" max="17" width="14.42578125" style="276" hidden="1" customWidth="1" outlineLevel="1"/>
    <col min="18" max="18" width="13.28515625" style="276" hidden="1" customWidth="1" outlineLevel="1"/>
    <col min="19" max="19" width="11.140625" style="276" hidden="1" customWidth="1" outlineLevel="1"/>
    <col min="20" max="20" width="13.5703125" style="276" hidden="1" customWidth="1" outlineLevel="1"/>
    <col min="21" max="21" width="13.85546875" style="276" hidden="1" customWidth="1" outlineLevel="1"/>
    <col min="22" max="22" width="14.28515625" style="276" hidden="1" customWidth="1" outlineLevel="1"/>
    <col min="23" max="23" width="10.85546875" style="276" hidden="1" customWidth="1" outlineLevel="1"/>
    <col min="24" max="24" width="18.42578125" style="273" hidden="1" customWidth="1" outlineLevel="1"/>
    <col min="25" max="25" width="14.42578125" style="276" hidden="1" customWidth="1" outlineLevel="1"/>
    <col min="26" max="26" width="13.28515625" style="276" hidden="1" customWidth="1" outlineLevel="1"/>
    <col min="27" max="27" width="11.140625" style="276" hidden="1" customWidth="1" outlineLevel="1"/>
    <col min="28" max="28" width="13.5703125" style="276" hidden="1" customWidth="1" outlineLevel="1"/>
    <col min="29" max="29" width="13.85546875" style="276" hidden="1" customWidth="1" outlineLevel="1"/>
    <col min="30" max="30" width="14.28515625" style="276" hidden="1" customWidth="1" outlineLevel="1"/>
    <col min="31" max="31" width="10.85546875" style="276" hidden="1" customWidth="1" outlineLevel="1"/>
    <col min="32" max="32" width="18.42578125" style="273" hidden="1" customWidth="1" outlineLevel="1"/>
    <col min="33" max="33" width="13" style="276" bestFit="1" customWidth="1" collapsed="1"/>
    <col min="34" max="34" width="3.140625" style="272" bestFit="1" customWidth="1"/>
    <col min="35" max="35" width="13.42578125" style="272" bestFit="1" customWidth="1"/>
    <col min="36" max="36" width="11.5703125" style="272" bestFit="1" customWidth="1"/>
    <col min="37" max="37" width="9.28515625" style="276" bestFit="1" customWidth="1"/>
    <col min="38" max="38" width="12.85546875" style="276" bestFit="1" customWidth="1"/>
    <col min="39" max="16384" width="9.140625" style="276"/>
  </cols>
  <sheetData>
    <row r="1" spans="1:36" s="273" customFormat="1" ht="20.25" customHeight="1" x14ac:dyDescent="0.2">
      <c r="A1" s="2"/>
      <c r="B1" s="271"/>
      <c r="C1" s="272"/>
      <c r="D1" s="272"/>
      <c r="E1" s="272"/>
      <c r="F1" s="272"/>
      <c r="G1" s="272"/>
      <c r="H1" s="3"/>
      <c r="I1" s="272"/>
      <c r="J1" s="272"/>
      <c r="K1" s="272"/>
      <c r="L1" s="3"/>
      <c r="M1" s="272"/>
      <c r="N1" s="272"/>
      <c r="O1" s="272"/>
      <c r="P1" s="240" t="s">
        <v>144</v>
      </c>
      <c r="Q1" s="272"/>
      <c r="R1" s="272"/>
      <c r="S1" s="272"/>
      <c r="T1" s="3"/>
      <c r="U1" s="272"/>
      <c r="V1" s="272"/>
      <c r="W1" s="272"/>
      <c r="X1" s="175"/>
      <c r="Y1" s="272"/>
      <c r="Z1" s="272"/>
      <c r="AA1" s="272"/>
      <c r="AB1" s="3"/>
      <c r="AC1" s="272"/>
      <c r="AD1" s="272"/>
      <c r="AE1" s="272"/>
      <c r="AF1" s="175"/>
      <c r="AH1" s="272"/>
      <c r="AI1" s="272"/>
      <c r="AJ1" s="272"/>
    </row>
    <row r="2" spans="1:36" s="273" customFormat="1" ht="20.25" customHeight="1" x14ac:dyDescent="0.2">
      <c r="A2" s="2"/>
      <c r="B2" s="271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4" t="s">
        <v>145</v>
      </c>
      <c r="Q2" s="272"/>
      <c r="R2" s="272"/>
      <c r="S2" s="272"/>
      <c r="T2" s="272"/>
      <c r="U2" s="272"/>
      <c r="V2" s="272"/>
      <c r="W2" s="272"/>
      <c r="X2" s="175"/>
      <c r="Y2" s="272"/>
      <c r="Z2" s="272"/>
      <c r="AA2" s="272"/>
      <c r="AB2" s="272"/>
      <c r="AC2" s="272"/>
      <c r="AD2" s="272"/>
      <c r="AE2" s="272"/>
      <c r="AF2" s="274" t="s">
        <v>137</v>
      </c>
      <c r="AH2" s="272"/>
      <c r="AI2" s="272"/>
      <c r="AJ2" s="272"/>
    </row>
    <row r="3" spans="1:36" ht="20.25" customHeight="1" x14ac:dyDescent="0.2">
      <c r="A3" s="4"/>
      <c r="B3" s="243" t="s">
        <v>0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</row>
    <row r="4" spans="1:36" ht="6" customHeight="1" x14ac:dyDescent="0.2">
      <c r="A4" s="4"/>
      <c r="B4" s="271"/>
      <c r="C4" s="272"/>
      <c r="D4" s="272"/>
      <c r="E4" s="272"/>
      <c r="F4" s="272"/>
      <c r="G4" s="272"/>
      <c r="H4" s="3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2"/>
      <c r="Y4" s="277"/>
      <c r="Z4" s="277"/>
      <c r="AA4" s="277"/>
      <c r="AB4" s="277"/>
      <c r="AC4" s="277"/>
      <c r="AD4" s="277"/>
      <c r="AE4" s="277"/>
      <c r="AF4" s="272"/>
    </row>
    <row r="5" spans="1:36" ht="17.25" customHeight="1" x14ac:dyDescent="0.2">
      <c r="A5" s="4"/>
      <c r="B5" s="278"/>
      <c r="C5" s="4"/>
      <c r="D5" s="4"/>
      <c r="E5" s="5"/>
      <c r="F5" s="5"/>
      <c r="G5" s="5"/>
      <c r="H5" s="179"/>
      <c r="I5" s="5"/>
      <c r="J5" s="5"/>
      <c r="K5" s="5"/>
      <c r="L5" s="1" t="s">
        <v>1</v>
      </c>
      <c r="M5" s="5"/>
      <c r="N5" s="5"/>
      <c r="O5" s="5"/>
      <c r="P5" s="1" t="s">
        <v>1</v>
      </c>
      <c r="Q5" s="5"/>
      <c r="R5" s="5"/>
      <c r="S5" s="5"/>
      <c r="T5" s="1" t="s">
        <v>1</v>
      </c>
      <c r="U5" s="5"/>
      <c r="V5" s="5"/>
      <c r="W5" s="5"/>
      <c r="X5" s="179" t="s">
        <v>1</v>
      </c>
      <c r="Y5" s="5"/>
      <c r="Z5" s="5"/>
      <c r="AA5" s="5"/>
      <c r="AB5" s="1" t="s">
        <v>1</v>
      </c>
      <c r="AC5" s="5"/>
      <c r="AD5" s="5"/>
      <c r="AE5" s="5"/>
      <c r="AF5" s="179" t="s">
        <v>1</v>
      </c>
    </row>
    <row r="6" spans="1:36" ht="21.75" customHeight="1" x14ac:dyDescent="0.2">
      <c r="A6" s="4"/>
      <c r="B6" s="248" t="s">
        <v>2</v>
      </c>
      <c r="C6" s="249"/>
      <c r="D6" s="250"/>
      <c r="E6" s="254" t="s">
        <v>136</v>
      </c>
      <c r="F6" s="255"/>
      <c r="G6" s="255"/>
      <c r="H6" s="256"/>
      <c r="I6" s="254" t="s">
        <v>138</v>
      </c>
      <c r="J6" s="255"/>
      <c r="K6" s="255"/>
      <c r="L6" s="256"/>
      <c r="M6" s="254" t="s">
        <v>139</v>
      </c>
      <c r="N6" s="255"/>
      <c r="O6" s="255"/>
      <c r="P6" s="256"/>
      <c r="Q6" s="254" t="s">
        <v>143</v>
      </c>
      <c r="R6" s="255"/>
      <c r="S6" s="255"/>
      <c r="T6" s="256"/>
      <c r="U6" s="254" t="s">
        <v>142</v>
      </c>
      <c r="V6" s="255"/>
      <c r="W6" s="255"/>
      <c r="X6" s="256"/>
      <c r="Y6" s="254" t="s">
        <v>140</v>
      </c>
      <c r="Z6" s="255"/>
      <c r="AA6" s="255"/>
      <c r="AB6" s="256"/>
      <c r="AC6" s="254" t="s">
        <v>141</v>
      </c>
      <c r="AD6" s="255"/>
      <c r="AE6" s="255"/>
      <c r="AF6" s="256"/>
    </row>
    <row r="7" spans="1:36" ht="15" customHeight="1" x14ac:dyDescent="0.2">
      <c r="A7" s="4"/>
      <c r="B7" s="251"/>
      <c r="C7" s="252"/>
      <c r="D7" s="253"/>
      <c r="E7" s="257"/>
      <c r="F7" s="258"/>
      <c r="G7" s="258"/>
      <c r="H7" s="259"/>
      <c r="I7" s="257"/>
      <c r="J7" s="258"/>
      <c r="K7" s="258"/>
      <c r="L7" s="259"/>
      <c r="M7" s="257"/>
      <c r="N7" s="258"/>
      <c r="O7" s="258"/>
      <c r="P7" s="259"/>
      <c r="Q7" s="257"/>
      <c r="R7" s="258"/>
      <c r="S7" s="258"/>
      <c r="T7" s="259"/>
      <c r="U7" s="257"/>
      <c r="V7" s="258"/>
      <c r="W7" s="258"/>
      <c r="X7" s="259"/>
      <c r="Y7" s="257"/>
      <c r="Z7" s="258"/>
      <c r="AA7" s="258"/>
      <c r="AB7" s="259"/>
      <c r="AC7" s="257"/>
      <c r="AD7" s="258"/>
      <c r="AE7" s="258"/>
      <c r="AF7" s="259"/>
    </row>
    <row r="8" spans="1:36" ht="38.25" x14ac:dyDescent="0.2">
      <c r="A8" s="4"/>
      <c r="B8" s="6"/>
      <c r="C8" s="7"/>
      <c r="D8" s="8" t="s">
        <v>3</v>
      </c>
      <c r="E8" s="9" t="s">
        <v>4</v>
      </c>
      <c r="F8" s="9" t="s">
        <v>5</v>
      </c>
      <c r="G8" s="9" t="s">
        <v>6</v>
      </c>
      <c r="H8" s="10" t="s">
        <v>7</v>
      </c>
      <c r="I8" s="9" t="s">
        <v>4</v>
      </c>
      <c r="J8" s="9" t="s">
        <v>5</v>
      </c>
      <c r="K8" s="9" t="s">
        <v>6</v>
      </c>
      <c r="L8" s="10" t="s">
        <v>7</v>
      </c>
      <c r="M8" s="9" t="s">
        <v>4</v>
      </c>
      <c r="N8" s="9" t="s">
        <v>5</v>
      </c>
      <c r="O8" s="9" t="s">
        <v>6</v>
      </c>
      <c r="P8" s="10" t="s">
        <v>7</v>
      </c>
      <c r="Q8" s="9" t="s">
        <v>4</v>
      </c>
      <c r="R8" s="9" t="s">
        <v>5</v>
      </c>
      <c r="S8" s="9" t="s">
        <v>6</v>
      </c>
      <c r="T8" s="10" t="s">
        <v>7</v>
      </c>
      <c r="U8" s="9" t="s">
        <v>4</v>
      </c>
      <c r="V8" s="9" t="s">
        <v>5</v>
      </c>
      <c r="W8" s="9" t="s">
        <v>6</v>
      </c>
      <c r="X8" s="10" t="s">
        <v>7</v>
      </c>
      <c r="Y8" s="9" t="s">
        <v>4</v>
      </c>
      <c r="Z8" s="9" t="s">
        <v>5</v>
      </c>
      <c r="AA8" s="9" t="s">
        <v>6</v>
      </c>
      <c r="AB8" s="10" t="s">
        <v>7</v>
      </c>
      <c r="AC8" s="9" t="s">
        <v>4</v>
      </c>
      <c r="AD8" s="9" t="s">
        <v>5</v>
      </c>
      <c r="AE8" s="9" t="s">
        <v>6</v>
      </c>
      <c r="AF8" s="10" t="s">
        <v>7</v>
      </c>
    </row>
    <row r="9" spans="1:36" ht="17.25" customHeight="1" x14ac:dyDescent="0.2">
      <c r="A9" s="4"/>
      <c r="B9" s="279" t="s">
        <v>8</v>
      </c>
      <c r="C9" s="280" t="s">
        <v>9</v>
      </c>
      <c r="D9" s="281"/>
      <c r="E9" s="282">
        <v>3</v>
      </c>
      <c r="F9" s="283">
        <v>4</v>
      </c>
      <c r="G9" s="282">
        <v>5</v>
      </c>
      <c r="H9" s="283">
        <v>6</v>
      </c>
      <c r="I9" s="282"/>
      <c r="J9" s="283"/>
      <c r="K9" s="282"/>
      <c r="L9" s="283"/>
      <c r="M9" s="282">
        <v>7</v>
      </c>
      <c r="N9" s="283">
        <v>8</v>
      </c>
      <c r="O9" s="282">
        <v>9</v>
      </c>
      <c r="P9" s="284">
        <v>10</v>
      </c>
      <c r="Q9" s="282"/>
      <c r="R9" s="283"/>
      <c r="S9" s="282"/>
      <c r="T9" s="283"/>
      <c r="U9" s="282">
        <v>3</v>
      </c>
      <c r="V9" s="283">
        <v>4</v>
      </c>
      <c r="W9" s="282">
        <v>5</v>
      </c>
      <c r="X9" s="284">
        <v>6</v>
      </c>
      <c r="Y9" s="282"/>
      <c r="Z9" s="283"/>
      <c r="AA9" s="282"/>
      <c r="AB9" s="283"/>
      <c r="AC9" s="282">
        <v>3</v>
      </c>
      <c r="AD9" s="283">
        <v>4</v>
      </c>
      <c r="AE9" s="282">
        <v>5</v>
      </c>
      <c r="AF9" s="284">
        <v>6</v>
      </c>
    </row>
    <row r="10" spans="1:36" ht="17.25" customHeight="1" x14ac:dyDescent="0.2">
      <c r="A10" s="11"/>
      <c r="B10" s="12">
        <v>1</v>
      </c>
      <c r="C10" s="13" t="s">
        <v>10</v>
      </c>
      <c r="D10" s="14"/>
      <c r="E10" s="15">
        <f>SUM(E11:E20)</f>
        <v>144646</v>
      </c>
      <c r="F10" s="15">
        <f>SUM(F11:F20)</f>
        <v>44838</v>
      </c>
      <c r="G10" s="15">
        <f>SUM(G11:G20)</f>
        <v>0</v>
      </c>
      <c r="H10" s="15">
        <f t="shared" ref="H10:H73" si="0">+G10+F10+E10</f>
        <v>189484</v>
      </c>
      <c r="I10" s="15">
        <f>SUM(I11:I20)</f>
        <v>-3061</v>
      </c>
      <c r="J10" s="15">
        <f>SUM(J11:J20)</f>
        <v>0</v>
      </c>
      <c r="K10" s="15">
        <f>SUM(K11:K20)</f>
        <v>0</v>
      </c>
      <c r="L10" s="15">
        <f t="shared" ref="L10:L73" si="1">+K10+J10+I10</f>
        <v>-3061</v>
      </c>
      <c r="M10" s="15">
        <f t="shared" ref="M10:O14" si="2">+I10+E10</f>
        <v>141585</v>
      </c>
      <c r="N10" s="15">
        <f t="shared" si="2"/>
        <v>44838</v>
      </c>
      <c r="O10" s="15">
        <f t="shared" si="2"/>
        <v>0</v>
      </c>
      <c r="P10" s="16">
        <f t="shared" ref="P10:P73" si="3">+O10+N10+M10</f>
        <v>186423</v>
      </c>
      <c r="Q10" s="15">
        <f>SUM(Q11:Q20)</f>
        <v>0</v>
      </c>
      <c r="R10" s="15">
        <f>SUM(R11:R20)</f>
        <v>0</v>
      </c>
      <c r="S10" s="15">
        <f>SUM(S11:S20)</f>
        <v>0</v>
      </c>
      <c r="T10" s="15">
        <f t="shared" ref="T10:T73" si="4">+S10+R10+Q10</f>
        <v>0</v>
      </c>
      <c r="U10" s="15">
        <f t="shared" ref="U10:U14" si="5">+Q10+M10</f>
        <v>141585</v>
      </c>
      <c r="V10" s="15">
        <f t="shared" ref="V10:V14" si="6">+R10+N10</f>
        <v>44838</v>
      </c>
      <c r="W10" s="15">
        <f t="shared" ref="W10:W14" si="7">+S10+O10</f>
        <v>0</v>
      </c>
      <c r="X10" s="16">
        <f t="shared" ref="X10:X73" si="8">+W10+V10+U10</f>
        <v>186423</v>
      </c>
      <c r="Y10" s="15">
        <f>SUM(Y11:Y20)</f>
        <v>0</v>
      </c>
      <c r="Z10" s="15">
        <f>SUM(Z11:Z20)</f>
        <v>0</v>
      </c>
      <c r="AA10" s="15">
        <f>SUM(AA11:AA20)</f>
        <v>0</v>
      </c>
      <c r="AB10" s="15">
        <f t="shared" ref="AB10:AB73" si="9">+AA10+Z10+Y10</f>
        <v>0</v>
      </c>
      <c r="AC10" s="15">
        <f t="shared" ref="AC10:AC14" si="10">+Y10+U10</f>
        <v>141585</v>
      </c>
      <c r="AD10" s="15">
        <f t="shared" ref="AD10:AD14" si="11">+Z10+V10</f>
        <v>44838</v>
      </c>
      <c r="AE10" s="15">
        <f t="shared" ref="AE10:AE14" si="12">+AA10+W10</f>
        <v>0</v>
      </c>
      <c r="AF10" s="16">
        <f t="shared" ref="AF10:AF73" si="13">+AE10+AD10+AC10</f>
        <v>186423</v>
      </c>
    </row>
    <row r="11" spans="1:36" ht="17.25" customHeight="1" x14ac:dyDescent="0.2">
      <c r="A11" s="4"/>
      <c r="B11" s="17"/>
      <c r="C11" s="18">
        <v>1</v>
      </c>
      <c r="D11" s="19" t="s">
        <v>11</v>
      </c>
      <c r="E11" s="20">
        <v>720</v>
      </c>
      <c r="F11" s="20">
        <v>0</v>
      </c>
      <c r="G11" s="20"/>
      <c r="H11" s="90">
        <f t="shared" si="0"/>
        <v>720</v>
      </c>
      <c r="I11" s="20"/>
      <c r="J11" s="20"/>
      <c r="K11" s="20"/>
      <c r="L11" s="20">
        <f t="shared" si="1"/>
        <v>0</v>
      </c>
      <c r="M11" s="20">
        <f t="shared" si="2"/>
        <v>720</v>
      </c>
      <c r="N11" s="20">
        <f t="shared" si="2"/>
        <v>0</v>
      </c>
      <c r="O11" s="20">
        <f t="shared" si="2"/>
        <v>0</v>
      </c>
      <c r="P11" s="21">
        <f t="shared" si="3"/>
        <v>720</v>
      </c>
      <c r="Q11" s="20"/>
      <c r="R11" s="20"/>
      <c r="S11" s="20"/>
      <c r="T11" s="20">
        <f t="shared" si="4"/>
        <v>0</v>
      </c>
      <c r="U11" s="20">
        <f t="shared" si="5"/>
        <v>720</v>
      </c>
      <c r="V11" s="20">
        <f t="shared" si="6"/>
        <v>0</v>
      </c>
      <c r="W11" s="20">
        <f t="shared" si="7"/>
        <v>0</v>
      </c>
      <c r="X11" s="91">
        <f t="shared" si="8"/>
        <v>720</v>
      </c>
      <c r="Y11" s="20"/>
      <c r="Z11" s="20"/>
      <c r="AA11" s="20"/>
      <c r="AB11" s="20">
        <f t="shared" si="9"/>
        <v>0</v>
      </c>
      <c r="AC11" s="20">
        <f t="shared" si="10"/>
        <v>720</v>
      </c>
      <c r="AD11" s="20">
        <f t="shared" si="11"/>
        <v>0</v>
      </c>
      <c r="AE11" s="20">
        <f t="shared" si="12"/>
        <v>0</v>
      </c>
      <c r="AF11" s="91">
        <f t="shared" si="13"/>
        <v>720</v>
      </c>
    </row>
    <row r="12" spans="1:36" ht="30" x14ac:dyDescent="0.2">
      <c r="A12" s="4"/>
      <c r="B12" s="23"/>
      <c r="C12" s="24">
        <v>2</v>
      </c>
      <c r="D12" s="25" t="s">
        <v>12</v>
      </c>
      <c r="E12" s="20">
        <v>85</v>
      </c>
      <c r="F12" s="20">
        <v>0</v>
      </c>
      <c r="G12" s="20"/>
      <c r="H12" s="30">
        <f t="shared" si="0"/>
        <v>85</v>
      </c>
      <c r="I12" s="20"/>
      <c r="J12" s="20"/>
      <c r="K12" s="20"/>
      <c r="L12" s="26">
        <f t="shared" si="1"/>
        <v>0</v>
      </c>
      <c r="M12" s="20">
        <f t="shared" si="2"/>
        <v>85</v>
      </c>
      <c r="N12" s="20">
        <f t="shared" si="2"/>
        <v>0</v>
      </c>
      <c r="O12" s="20">
        <f t="shared" si="2"/>
        <v>0</v>
      </c>
      <c r="P12" s="27">
        <f t="shared" si="3"/>
        <v>85</v>
      </c>
      <c r="Q12" s="20"/>
      <c r="R12" s="20"/>
      <c r="S12" s="20"/>
      <c r="T12" s="26">
        <f t="shared" si="4"/>
        <v>0</v>
      </c>
      <c r="U12" s="20">
        <f t="shared" si="5"/>
        <v>85</v>
      </c>
      <c r="V12" s="20">
        <f t="shared" si="6"/>
        <v>0</v>
      </c>
      <c r="W12" s="20">
        <f t="shared" si="7"/>
        <v>0</v>
      </c>
      <c r="X12" s="31">
        <f t="shared" si="8"/>
        <v>85</v>
      </c>
      <c r="Y12" s="20"/>
      <c r="Z12" s="20"/>
      <c r="AA12" s="20"/>
      <c r="AB12" s="26">
        <f t="shared" si="9"/>
        <v>0</v>
      </c>
      <c r="AC12" s="20">
        <f t="shared" si="10"/>
        <v>85</v>
      </c>
      <c r="AD12" s="20">
        <f t="shared" si="11"/>
        <v>0</v>
      </c>
      <c r="AE12" s="20">
        <f t="shared" si="12"/>
        <v>0</v>
      </c>
      <c r="AF12" s="31">
        <f t="shared" si="13"/>
        <v>85</v>
      </c>
    </row>
    <row r="13" spans="1:36" ht="17.25" customHeight="1" x14ac:dyDescent="0.2">
      <c r="A13" s="4"/>
      <c r="B13" s="23"/>
      <c r="C13" s="28">
        <v>3</v>
      </c>
      <c r="D13" s="29" t="s">
        <v>13</v>
      </c>
      <c r="E13" s="20">
        <v>26654</v>
      </c>
      <c r="F13" s="20">
        <v>28070</v>
      </c>
      <c r="G13" s="20"/>
      <c r="H13" s="30">
        <f t="shared" si="0"/>
        <v>54724</v>
      </c>
      <c r="I13" s="20">
        <f>-2899+750+203+307+83</f>
        <v>-1556</v>
      </c>
      <c r="J13" s="20"/>
      <c r="K13" s="20"/>
      <c r="L13" s="26">
        <f t="shared" si="1"/>
        <v>-1556</v>
      </c>
      <c r="M13" s="20">
        <f t="shared" si="2"/>
        <v>25098</v>
      </c>
      <c r="N13" s="20">
        <f t="shared" si="2"/>
        <v>28070</v>
      </c>
      <c r="O13" s="20">
        <f t="shared" si="2"/>
        <v>0</v>
      </c>
      <c r="P13" s="27">
        <f t="shared" si="3"/>
        <v>53168</v>
      </c>
      <c r="Q13" s="20"/>
      <c r="R13" s="20"/>
      <c r="S13" s="20"/>
      <c r="T13" s="26">
        <f t="shared" si="4"/>
        <v>0</v>
      </c>
      <c r="U13" s="20">
        <f t="shared" si="5"/>
        <v>25098</v>
      </c>
      <c r="V13" s="20">
        <f t="shared" si="6"/>
        <v>28070</v>
      </c>
      <c r="W13" s="20">
        <f t="shared" si="7"/>
        <v>0</v>
      </c>
      <c r="X13" s="31">
        <f t="shared" si="8"/>
        <v>53168</v>
      </c>
      <c r="Y13" s="20"/>
      <c r="Z13" s="20"/>
      <c r="AA13" s="20"/>
      <c r="AB13" s="26">
        <f t="shared" si="9"/>
        <v>0</v>
      </c>
      <c r="AC13" s="20">
        <f t="shared" si="10"/>
        <v>25098</v>
      </c>
      <c r="AD13" s="20">
        <f t="shared" si="11"/>
        <v>28070</v>
      </c>
      <c r="AE13" s="20">
        <f t="shared" si="12"/>
        <v>0</v>
      </c>
      <c r="AF13" s="31">
        <f t="shared" si="13"/>
        <v>53168</v>
      </c>
    </row>
    <row r="14" spans="1:36" ht="17.25" customHeight="1" x14ac:dyDescent="0.2">
      <c r="A14" s="4"/>
      <c r="B14" s="23"/>
      <c r="C14" s="28">
        <v>4</v>
      </c>
      <c r="D14" s="29" t="s">
        <v>14</v>
      </c>
      <c r="E14" s="20"/>
      <c r="F14" s="20"/>
      <c r="G14" s="20"/>
      <c r="H14" s="30">
        <f t="shared" si="0"/>
        <v>0</v>
      </c>
      <c r="I14" s="20"/>
      <c r="J14" s="20"/>
      <c r="K14" s="20"/>
      <c r="L14" s="26">
        <f t="shared" si="1"/>
        <v>0</v>
      </c>
      <c r="M14" s="20">
        <f t="shared" si="2"/>
        <v>0</v>
      </c>
      <c r="N14" s="20">
        <f t="shared" si="2"/>
        <v>0</v>
      </c>
      <c r="O14" s="20">
        <f t="shared" si="2"/>
        <v>0</v>
      </c>
      <c r="P14" s="27">
        <f t="shared" si="3"/>
        <v>0</v>
      </c>
      <c r="Q14" s="20"/>
      <c r="R14" s="20"/>
      <c r="S14" s="20"/>
      <c r="T14" s="26">
        <f t="shared" si="4"/>
        <v>0</v>
      </c>
      <c r="U14" s="20">
        <f t="shared" si="5"/>
        <v>0</v>
      </c>
      <c r="V14" s="20">
        <f t="shared" si="6"/>
        <v>0</v>
      </c>
      <c r="W14" s="20">
        <f t="shared" si="7"/>
        <v>0</v>
      </c>
      <c r="X14" s="31">
        <f t="shared" si="8"/>
        <v>0</v>
      </c>
      <c r="Y14" s="20"/>
      <c r="Z14" s="20"/>
      <c r="AA14" s="20"/>
      <c r="AB14" s="26">
        <f t="shared" si="9"/>
        <v>0</v>
      </c>
      <c r="AC14" s="20">
        <f t="shared" si="10"/>
        <v>0</v>
      </c>
      <c r="AD14" s="20">
        <f t="shared" si="11"/>
        <v>0</v>
      </c>
      <c r="AE14" s="20">
        <f t="shared" si="12"/>
        <v>0</v>
      </c>
      <c r="AF14" s="31">
        <f t="shared" si="13"/>
        <v>0</v>
      </c>
    </row>
    <row r="15" spans="1:36" ht="17.25" customHeight="1" x14ac:dyDescent="0.2">
      <c r="A15" s="4" t="s">
        <v>112</v>
      </c>
      <c r="B15" s="23"/>
      <c r="C15" s="28">
        <v>5</v>
      </c>
      <c r="D15" s="29" t="s">
        <v>15</v>
      </c>
      <c r="E15" s="20">
        <v>16000</v>
      </c>
      <c r="F15" s="20">
        <v>4600</v>
      </c>
      <c r="G15" s="20">
        <v>0</v>
      </c>
      <c r="H15" s="30">
        <f t="shared" si="0"/>
        <v>20600</v>
      </c>
      <c r="I15" s="20">
        <v>0</v>
      </c>
      <c r="J15" s="20">
        <v>0</v>
      </c>
      <c r="K15" s="20">
        <v>0</v>
      </c>
      <c r="L15" s="30">
        <f t="shared" si="1"/>
        <v>0</v>
      </c>
      <c r="M15" s="20">
        <v>16000</v>
      </c>
      <c r="N15" s="20">
        <v>4600</v>
      </c>
      <c r="O15" s="20">
        <v>0</v>
      </c>
      <c r="P15" s="31">
        <f t="shared" si="3"/>
        <v>20600</v>
      </c>
      <c r="Q15" s="20">
        <v>0</v>
      </c>
      <c r="R15" s="20">
        <v>0</v>
      </c>
      <c r="S15" s="20">
        <v>0</v>
      </c>
      <c r="T15" s="30">
        <f t="shared" si="4"/>
        <v>0</v>
      </c>
      <c r="U15" s="20">
        <v>16000</v>
      </c>
      <c r="V15" s="20">
        <v>4600</v>
      </c>
      <c r="W15" s="20">
        <v>0</v>
      </c>
      <c r="X15" s="31">
        <f t="shared" si="8"/>
        <v>20600</v>
      </c>
      <c r="Y15" s="20">
        <v>0</v>
      </c>
      <c r="Z15" s="20">
        <v>0</v>
      </c>
      <c r="AA15" s="20">
        <v>0</v>
      </c>
      <c r="AB15" s="30">
        <f t="shared" si="9"/>
        <v>0</v>
      </c>
      <c r="AC15" s="20">
        <v>16000</v>
      </c>
      <c r="AD15" s="20">
        <v>4600</v>
      </c>
      <c r="AE15" s="20">
        <v>0</v>
      </c>
      <c r="AF15" s="31">
        <f t="shared" si="13"/>
        <v>20600</v>
      </c>
    </row>
    <row r="16" spans="1:36" ht="17.25" customHeight="1" x14ac:dyDescent="0.2">
      <c r="A16" s="4" t="s">
        <v>113</v>
      </c>
      <c r="B16" s="17"/>
      <c r="C16" s="18">
        <v>6</v>
      </c>
      <c r="D16" s="19" t="s">
        <v>17</v>
      </c>
      <c r="E16" s="20">
        <v>11457</v>
      </c>
      <c r="F16" s="20">
        <v>0</v>
      </c>
      <c r="G16" s="20">
        <v>0</v>
      </c>
      <c r="H16" s="90">
        <f t="shared" si="0"/>
        <v>11457</v>
      </c>
      <c r="I16" s="20">
        <v>-552</v>
      </c>
      <c r="J16" s="20">
        <v>0</v>
      </c>
      <c r="K16" s="20">
        <v>0</v>
      </c>
      <c r="L16" s="20">
        <f t="shared" si="1"/>
        <v>-552</v>
      </c>
      <c r="M16" s="20">
        <v>10905</v>
      </c>
      <c r="N16" s="20">
        <v>0</v>
      </c>
      <c r="O16" s="20">
        <v>0</v>
      </c>
      <c r="P16" s="21">
        <f t="shared" si="3"/>
        <v>10905</v>
      </c>
      <c r="Q16" s="20">
        <v>0</v>
      </c>
      <c r="R16" s="20">
        <v>0</v>
      </c>
      <c r="S16" s="20">
        <v>0</v>
      </c>
      <c r="T16" s="20">
        <f t="shared" si="4"/>
        <v>0</v>
      </c>
      <c r="U16" s="20">
        <v>10905</v>
      </c>
      <c r="V16" s="20">
        <v>0</v>
      </c>
      <c r="W16" s="20">
        <v>0</v>
      </c>
      <c r="X16" s="91">
        <f t="shared" si="8"/>
        <v>10905</v>
      </c>
      <c r="Y16" s="20">
        <v>0</v>
      </c>
      <c r="Z16" s="20">
        <v>0</v>
      </c>
      <c r="AA16" s="20">
        <v>0</v>
      </c>
      <c r="AB16" s="20">
        <f t="shared" si="9"/>
        <v>0</v>
      </c>
      <c r="AC16" s="20">
        <v>10905</v>
      </c>
      <c r="AD16" s="20">
        <v>0</v>
      </c>
      <c r="AE16" s="20">
        <v>0</v>
      </c>
      <c r="AF16" s="91">
        <f t="shared" si="13"/>
        <v>10905</v>
      </c>
    </row>
    <row r="17" spans="1:32" ht="17.25" customHeight="1" x14ac:dyDescent="0.2">
      <c r="A17" s="4" t="s">
        <v>114</v>
      </c>
      <c r="B17" s="23"/>
      <c r="C17" s="28">
        <v>7</v>
      </c>
      <c r="D17" s="29" t="s">
        <v>19</v>
      </c>
      <c r="E17" s="20">
        <v>89730</v>
      </c>
      <c r="F17" s="20">
        <v>8950</v>
      </c>
      <c r="G17" s="20">
        <v>0</v>
      </c>
      <c r="H17" s="30">
        <f t="shared" si="0"/>
        <v>98680</v>
      </c>
      <c r="I17" s="20">
        <v>-953</v>
      </c>
      <c r="J17" s="20">
        <v>0</v>
      </c>
      <c r="K17" s="20">
        <v>0</v>
      </c>
      <c r="L17" s="26">
        <f t="shared" si="1"/>
        <v>-953</v>
      </c>
      <c r="M17" s="20">
        <v>88777</v>
      </c>
      <c r="N17" s="20">
        <v>8950</v>
      </c>
      <c r="O17" s="20">
        <v>0</v>
      </c>
      <c r="P17" s="27">
        <f t="shared" si="3"/>
        <v>97727</v>
      </c>
      <c r="Q17" s="20">
        <v>0</v>
      </c>
      <c r="R17" s="20">
        <v>0</v>
      </c>
      <c r="S17" s="20">
        <v>0</v>
      </c>
      <c r="T17" s="26">
        <f t="shared" si="4"/>
        <v>0</v>
      </c>
      <c r="U17" s="20">
        <v>88777</v>
      </c>
      <c r="V17" s="20">
        <v>8950</v>
      </c>
      <c r="W17" s="20">
        <v>0</v>
      </c>
      <c r="X17" s="31">
        <f t="shared" si="8"/>
        <v>97727</v>
      </c>
      <c r="Y17" s="20">
        <v>0</v>
      </c>
      <c r="Z17" s="20">
        <v>0</v>
      </c>
      <c r="AA17" s="20">
        <v>0</v>
      </c>
      <c r="AB17" s="26">
        <f t="shared" si="9"/>
        <v>0</v>
      </c>
      <c r="AC17" s="20">
        <v>88777</v>
      </c>
      <c r="AD17" s="20">
        <v>8950</v>
      </c>
      <c r="AE17" s="20">
        <v>0</v>
      </c>
      <c r="AF17" s="31">
        <f t="shared" si="13"/>
        <v>97727</v>
      </c>
    </row>
    <row r="18" spans="1:32" ht="17.25" customHeight="1" x14ac:dyDescent="0.2">
      <c r="A18" s="4" t="s">
        <v>115</v>
      </c>
      <c r="B18" s="23"/>
      <c r="C18" s="28">
        <v>8</v>
      </c>
      <c r="D18" s="29" t="s">
        <v>20</v>
      </c>
      <c r="E18" s="20">
        <v>0</v>
      </c>
      <c r="F18" s="20">
        <v>3218</v>
      </c>
      <c r="G18" s="20">
        <v>0</v>
      </c>
      <c r="H18" s="30">
        <f t="shared" si="0"/>
        <v>3218</v>
      </c>
      <c r="I18" s="20">
        <v>0</v>
      </c>
      <c r="J18" s="20">
        <v>0</v>
      </c>
      <c r="K18" s="20">
        <v>0</v>
      </c>
      <c r="L18" s="30">
        <f t="shared" si="1"/>
        <v>0</v>
      </c>
      <c r="M18" s="20">
        <v>0</v>
      </c>
      <c r="N18" s="20">
        <v>3218</v>
      </c>
      <c r="O18" s="20">
        <v>0</v>
      </c>
      <c r="P18" s="30">
        <f t="shared" si="3"/>
        <v>3218</v>
      </c>
      <c r="Q18" s="20">
        <v>0</v>
      </c>
      <c r="R18" s="20">
        <v>0</v>
      </c>
      <c r="S18" s="20">
        <v>0</v>
      </c>
      <c r="T18" s="30">
        <f t="shared" si="4"/>
        <v>0</v>
      </c>
      <c r="U18" s="20">
        <v>0</v>
      </c>
      <c r="V18" s="20">
        <v>3218</v>
      </c>
      <c r="W18" s="20">
        <v>0</v>
      </c>
      <c r="X18" s="30">
        <f t="shared" si="8"/>
        <v>3218</v>
      </c>
      <c r="Y18" s="20">
        <v>0</v>
      </c>
      <c r="Z18" s="20">
        <v>0</v>
      </c>
      <c r="AA18" s="20">
        <v>0</v>
      </c>
      <c r="AB18" s="30">
        <f t="shared" si="9"/>
        <v>0</v>
      </c>
      <c r="AC18" s="20">
        <v>0</v>
      </c>
      <c r="AD18" s="20">
        <v>3218</v>
      </c>
      <c r="AE18" s="20">
        <v>0</v>
      </c>
      <c r="AF18" s="30">
        <f t="shared" si="13"/>
        <v>3218</v>
      </c>
    </row>
    <row r="19" spans="1:32" ht="17.25" hidden="1" customHeight="1" outlineLevel="1" x14ac:dyDescent="0.2">
      <c r="A19" s="4"/>
      <c r="B19" s="32"/>
      <c r="C19" s="33"/>
      <c r="D19" s="34" t="s">
        <v>21</v>
      </c>
      <c r="E19" s="20"/>
      <c r="F19" s="20"/>
      <c r="G19" s="20"/>
      <c r="H19" s="107">
        <f t="shared" si="0"/>
        <v>0</v>
      </c>
      <c r="I19" s="20"/>
      <c r="J19" s="20"/>
      <c r="K19" s="20"/>
      <c r="L19" s="35">
        <f t="shared" si="1"/>
        <v>0</v>
      </c>
      <c r="M19" s="20"/>
      <c r="N19" s="20"/>
      <c r="O19" s="20"/>
      <c r="P19" s="36">
        <f t="shared" si="3"/>
        <v>0</v>
      </c>
      <c r="Q19" s="20"/>
      <c r="R19" s="20"/>
      <c r="S19" s="20"/>
      <c r="T19" s="35">
        <f t="shared" si="4"/>
        <v>0</v>
      </c>
      <c r="U19" s="20"/>
      <c r="V19" s="20"/>
      <c r="W19" s="20"/>
      <c r="X19" s="180">
        <f t="shared" si="8"/>
        <v>0</v>
      </c>
      <c r="Y19" s="20"/>
      <c r="Z19" s="20"/>
      <c r="AA19" s="20"/>
      <c r="AB19" s="35">
        <f t="shared" si="9"/>
        <v>0</v>
      </c>
      <c r="AC19" s="20"/>
      <c r="AD19" s="20"/>
      <c r="AE19" s="20"/>
      <c r="AF19" s="180">
        <f t="shared" si="13"/>
        <v>0</v>
      </c>
    </row>
    <row r="20" spans="1:32" ht="17.25" hidden="1" customHeight="1" outlineLevel="1" x14ac:dyDescent="0.2">
      <c r="A20" s="4"/>
      <c r="B20" s="37"/>
      <c r="C20" s="38"/>
      <c r="D20" s="39" t="s">
        <v>22</v>
      </c>
      <c r="E20" s="20"/>
      <c r="F20" s="20"/>
      <c r="G20" s="20"/>
      <c r="H20" s="92">
        <f t="shared" si="0"/>
        <v>0</v>
      </c>
      <c r="I20" s="20"/>
      <c r="J20" s="20"/>
      <c r="K20" s="20"/>
      <c r="L20" s="40">
        <f t="shared" si="1"/>
        <v>0</v>
      </c>
      <c r="M20" s="20"/>
      <c r="N20" s="20"/>
      <c r="O20" s="20"/>
      <c r="P20" s="41">
        <f t="shared" si="3"/>
        <v>0</v>
      </c>
      <c r="Q20" s="20"/>
      <c r="R20" s="20"/>
      <c r="S20" s="20"/>
      <c r="T20" s="40">
        <f t="shared" si="4"/>
        <v>0</v>
      </c>
      <c r="U20" s="20"/>
      <c r="V20" s="20"/>
      <c r="W20" s="20"/>
      <c r="X20" s="93">
        <f t="shared" si="8"/>
        <v>0</v>
      </c>
      <c r="Y20" s="20"/>
      <c r="Z20" s="20"/>
      <c r="AA20" s="20"/>
      <c r="AB20" s="40">
        <f t="shared" si="9"/>
        <v>0</v>
      </c>
      <c r="AC20" s="20"/>
      <c r="AD20" s="20"/>
      <c r="AE20" s="20"/>
      <c r="AF20" s="93">
        <f t="shared" si="13"/>
        <v>0</v>
      </c>
    </row>
    <row r="21" spans="1:32" ht="17.25" customHeight="1" collapsed="1" x14ac:dyDescent="0.2">
      <c r="A21" s="11"/>
      <c r="B21" s="42">
        <v>2</v>
      </c>
      <c r="C21" s="43" t="s">
        <v>23</v>
      </c>
      <c r="D21" s="44"/>
      <c r="E21" s="45">
        <f>SUM(E22:E29)</f>
        <v>1553187</v>
      </c>
      <c r="F21" s="45">
        <f>SUM(F22:F29)</f>
        <v>196867</v>
      </c>
      <c r="G21" s="45">
        <f>SUM(G22:G29)</f>
        <v>0</v>
      </c>
      <c r="H21" s="94">
        <f t="shared" si="0"/>
        <v>1750054</v>
      </c>
      <c r="I21" s="45">
        <f>SUM(I22:I29)</f>
        <v>32976</v>
      </c>
      <c r="J21" s="45">
        <f>SUM(J22:J29)</f>
        <v>0</v>
      </c>
      <c r="K21" s="45">
        <f>SUM(K22:K29)</f>
        <v>0</v>
      </c>
      <c r="L21" s="45">
        <f t="shared" si="1"/>
        <v>32976</v>
      </c>
      <c r="M21" s="15">
        <f t="shared" ref="M21:O25" si="14">+I21+E21</f>
        <v>1586163</v>
      </c>
      <c r="N21" s="15">
        <f t="shared" si="14"/>
        <v>196867</v>
      </c>
      <c r="O21" s="15">
        <f t="shared" si="14"/>
        <v>0</v>
      </c>
      <c r="P21" s="46">
        <f t="shared" si="3"/>
        <v>1783030</v>
      </c>
      <c r="Q21" s="45">
        <f>SUM(Q22:Q29)</f>
        <v>0</v>
      </c>
      <c r="R21" s="45">
        <f>SUM(R22:R29)</f>
        <v>0</v>
      </c>
      <c r="S21" s="45">
        <f>SUM(S22:S29)</f>
        <v>0</v>
      </c>
      <c r="T21" s="45">
        <f t="shared" si="4"/>
        <v>0</v>
      </c>
      <c r="U21" s="15">
        <f t="shared" ref="U21:U25" si="15">+Q21+M21</f>
        <v>1586163</v>
      </c>
      <c r="V21" s="15">
        <f t="shared" ref="V21:V25" si="16">+R21+N21</f>
        <v>196867</v>
      </c>
      <c r="W21" s="15">
        <f t="shared" ref="W21:W25" si="17">+S21+O21</f>
        <v>0</v>
      </c>
      <c r="X21" s="95">
        <f t="shared" si="8"/>
        <v>1783030</v>
      </c>
      <c r="Y21" s="45">
        <f>SUM(Y22:Y29)</f>
        <v>0</v>
      </c>
      <c r="Z21" s="45">
        <f>SUM(Z22:Z29)</f>
        <v>0</v>
      </c>
      <c r="AA21" s="45">
        <f>SUM(AA22:AA29)</f>
        <v>0</v>
      </c>
      <c r="AB21" s="45">
        <f t="shared" si="9"/>
        <v>0</v>
      </c>
      <c r="AC21" s="15">
        <f t="shared" ref="AC21:AC25" si="18">+Y21+U21</f>
        <v>1586163</v>
      </c>
      <c r="AD21" s="15">
        <f t="shared" ref="AD21:AD25" si="19">+Z21+V21</f>
        <v>196867</v>
      </c>
      <c r="AE21" s="15">
        <f t="shared" ref="AE21:AE25" si="20">+AA21+W21</f>
        <v>0</v>
      </c>
      <c r="AF21" s="95">
        <f t="shared" si="13"/>
        <v>1783030</v>
      </c>
    </row>
    <row r="22" spans="1:32" ht="17.25" customHeight="1" x14ac:dyDescent="0.2">
      <c r="A22" s="4"/>
      <c r="B22" s="47"/>
      <c r="C22" s="48">
        <v>1</v>
      </c>
      <c r="D22" s="49" t="s">
        <v>11</v>
      </c>
      <c r="E22" s="20">
        <v>0</v>
      </c>
      <c r="F22" s="20">
        <v>0</v>
      </c>
      <c r="G22" s="20"/>
      <c r="H22" s="119">
        <f t="shared" si="0"/>
        <v>0</v>
      </c>
      <c r="I22" s="20"/>
      <c r="J22" s="20"/>
      <c r="K22" s="20"/>
      <c r="L22" s="50">
        <f t="shared" si="1"/>
        <v>0</v>
      </c>
      <c r="M22" s="20">
        <f t="shared" si="14"/>
        <v>0</v>
      </c>
      <c r="N22" s="20">
        <f t="shared" si="14"/>
        <v>0</v>
      </c>
      <c r="O22" s="20">
        <f t="shared" si="14"/>
        <v>0</v>
      </c>
      <c r="P22" s="51">
        <f t="shared" si="3"/>
        <v>0</v>
      </c>
      <c r="Q22" s="20"/>
      <c r="R22" s="20"/>
      <c r="S22" s="20"/>
      <c r="T22" s="50">
        <f t="shared" si="4"/>
        <v>0</v>
      </c>
      <c r="U22" s="20">
        <f t="shared" si="15"/>
        <v>0</v>
      </c>
      <c r="V22" s="20">
        <f t="shared" si="16"/>
        <v>0</v>
      </c>
      <c r="W22" s="20">
        <f t="shared" si="17"/>
        <v>0</v>
      </c>
      <c r="X22" s="181">
        <f t="shared" si="8"/>
        <v>0</v>
      </c>
      <c r="Y22" s="20"/>
      <c r="Z22" s="20"/>
      <c r="AA22" s="20"/>
      <c r="AB22" s="50">
        <f t="shared" si="9"/>
        <v>0</v>
      </c>
      <c r="AC22" s="20">
        <f t="shared" si="18"/>
        <v>0</v>
      </c>
      <c r="AD22" s="20">
        <f t="shared" si="19"/>
        <v>0</v>
      </c>
      <c r="AE22" s="20">
        <f t="shared" si="20"/>
        <v>0</v>
      </c>
      <c r="AF22" s="181">
        <f t="shared" si="13"/>
        <v>0</v>
      </c>
    </row>
    <row r="23" spans="1:32" ht="30" x14ac:dyDescent="0.2">
      <c r="A23" s="4"/>
      <c r="B23" s="23"/>
      <c r="C23" s="24">
        <v>2</v>
      </c>
      <c r="D23" s="25" t="s">
        <v>12</v>
      </c>
      <c r="E23" s="20">
        <v>0</v>
      </c>
      <c r="F23" s="20">
        <v>0</v>
      </c>
      <c r="G23" s="20"/>
      <c r="H23" s="30">
        <f t="shared" si="0"/>
        <v>0</v>
      </c>
      <c r="I23" s="20"/>
      <c r="J23" s="20"/>
      <c r="K23" s="20"/>
      <c r="L23" s="26">
        <f t="shared" si="1"/>
        <v>0</v>
      </c>
      <c r="M23" s="20">
        <f t="shared" si="14"/>
        <v>0</v>
      </c>
      <c r="N23" s="20">
        <f t="shared" si="14"/>
        <v>0</v>
      </c>
      <c r="O23" s="20">
        <f t="shared" si="14"/>
        <v>0</v>
      </c>
      <c r="P23" s="27">
        <f t="shared" si="3"/>
        <v>0</v>
      </c>
      <c r="Q23" s="20"/>
      <c r="R23" s="20"/>
      <c r="S23" s="20"/>
      <c r="T23" s="26">
        <f t="shared" si="4"/>
        <v>0</v>
      </c>
      <c r="U23" s="20">
        <f t="shared" si="15"/>
        <v>0</v>
      </c>
      <c r="V23" s="20">
        <f t="shared" si="16"/>
        <v>0</v>
      </c>
      <c r="W23" s="20">
        <f t="shared" si="17"/>
        <v>0</v>
      </c>
      <c r="X23" s="31">
        <f t="shared" si="8"/>
        <v>0</v>
      </c>
      <c r="Y23" s="20"/>
      <c r="Z23" s="20"/>
      <c r="AA23" s="20"/>
      <c r="AB23" s="26">
        <f t="shared" si="9"/>
        <v>0</v>
      </c>
      <c r="AC23" s="20">
        <f t="shared" si="18"/>
        <v>0</v>
      </c>
      <c r="AD23" s="20">
        <f t="shared" si="19"/>
        <v>0</v>
      </c>
      <c r="AE23" s="20">
        <f t="shared" si="20"/>
        <v>0</v>
      </c>
      <c r="AF23" s="31">
        <f t="shared" si="13"/>
        <v>0</v>
      </c>
    </row>
    <row r="24" spans="1:32" ht="17.25" customHeight="1" x14ac:dyDescent="0.2">
      <c r="A24" s="4"/>
      <c r="B24" s="23"/>
      <c r="C24" s="28">
        <v>3</v>
      </c>
      <c r="D24" s="29" t="s">
        <v>13</v>
      </c>
      <c r="E24" s="20">
        <v>1366077</v>
      </c>
      <c r="F24" s="20">
        <v>20183</v>
      </c>
      <c r="G24" s="20"/>
      <c r="H24" s="30">
        <f t="shared" si="0"/>
        <v>1386260</v>
      </c>
      <c r="I24" s="20">
        <f>-300-81+4626+1249</f>
        <v>5494</v>
      </c>
      <c r="J24" s="20"/>
      <c r="K24" s="20"/>
      <c r="L24" s="26">
        <f t="shared" si="1"/>
        <v>5494</v>
      </c>
      <c r="M24" s="20">
        <f t="shared" si="14"/>
        <v>1371571</v>
      </c>
      <c r="N24" s="20">
        <f t="shared" si="14"/>
        <v>20183</v>
      </c>
      <c r="O24" s="20">
        <f t="shared" si="14"/>
        <v>0</v>
      </c>
      <c r="P24" s="27">
        <f t="shared" si="3"/>
        <v>1391754</v>
      </c>
      <c r="Q24" s="20"/>
      <c r="R24" s="20"/>
      <c r="S24" s="20"/>
      <c r="T24" s="26">
        <f t="shared" si="4"/>
        <v>0</v>
      </c>
      <c r="U24" s="20">
        <f t="shared" si="15"/>
        <v>1371571</v>
      </c>
      <c r="V24" s="20">
        <f t="shared" si="16"/>
        <v>20183</v>
      </c>
      <c r="W24" s="20">
        <f t="shared" si="17"/>
        <v>0</v>
      </c>
      <c r="X24" s="31">
        <f t="shared" si="8"/>
        <v>1391754</v>
      </c>
      <c r="Y24" s="20"/>
      <c r="Z24" s="20"/>
      <c r="AA24" s="20"/>
      <c r="AB24" s="26">
        <f t="shared" si="9"/>
        <v>0</v>
      </c>
      <c r="AC24" s="20">
        <f t="shared" si="18"/>
        <v>1371571</v>
      </c>
      <c r="AD24" s="20">
        <f t="shared" si="19"/>
        <v>20183</v>
      </c>
      <c r="AE24" s="20">
        <f t="shared" si="20"/>
        <v>0</v>
      </c>
      <c r="AF24" s="31">
        <f t="shared" si="13"/>
        <v>1391754</v>
      </c>
    </row>
    <row r="25" spans="1:32" ht="17.25" customHeight="1" x14ac:dyDescent="0.2">
      <c r="A25" s="4"/>
      <c r="B25" s="23"/>
      <c r="C25" s="28">
        <v>4</v>
      </c>
      <c r="D25" s="29" t="s">
        <v>14</v>
      </c>
      <c r="E25" s="20"/>
      <c r="F25" s="20"/>
      <c r="G25" s="20"/>
      <c r="H25" s="30">
        <f t="shared" si="0"/>
        <v>0</v>
      </c>
      <c r="I25" s="20"/>
      <c r="J25" s="20"/>
      <c r="K25" s="20"/>
      <c r="L25" s="26">
        <f t="shared" si="1"/>
        <v>0</v>
      </c>
      <c r="M25" s="20">
        <f t="shared" si="14"/>
        <v>0</v>
      </c>
      <c r="N25" s="20">
        <f t="shared" si="14"/>
        <v>0</v>
      </c>
      <c r="O25" s="20">
        <f t="shared" si="14"/>
        <v>0</v>
      </c>
      <c r="P25" s="27">
        <f t="shared" si="3"/>
        <v>0</v>
      </c>
      <c r="Q25" s="20">
        <v>0</v>
      </c>
      <c r="R25" s="20">
        <v>0</v>
      </c>
      <c r="S25" s="20">
        <v>0</v>
      </c>
      <c r="T25" s="26">
        <f t="shared" si="4"/>
        <v>0</v>
      </c>
      <c r="U25" s="20">
        <f t="shared" si="15"/>
        <v>0</v>
      </c>
      <c r="V25" s="20">
        <f t="shared" si="16"/>
        <v>0</v>
      </c>
      <c r="W25" s="20">
        <f t="shared" si="17"/>
        <v>0</v>
      </c>
      <c r="X25" s="31">
        <f t="shared" si="8"/>
        <v>0</v>
      </c>
      <c r="Y25" s="20">
        <v>0</v>
      </c>
      <c r="Z25" s="20">
        <v>0</v>
      </c>
      <c r="AA25" s="20">
        <v>0</v>
      </c>
      <c r="AB25" s="26">
        <f t="shared" si="9"/>
        <v>0</v>
      </c>
      <c r="AC25" s="20">
        <f t="shared" si="18"/>
        <v>0</v>
      </c>
      <c r="AD25" s="20">
        <f t="shared" si="19"/>
        <v>0</v>
      </c>
      <c r="AE25" s="20">
        <f t="shared" si="20"/>
        <v>0</v>
      </c>
      <c r="AF25" s="31">
        <f t="shared" si="13"/>
        <v>0</v>
      </c>
    </row>
    <row r="26" spans="1:32" ht="17.25" customHeight="1" x14ac:dyDescent="0.2">
      <c r="A26" s="4" t="s">
        <v>112</v>
      </c>
      <c r="B26" s="23"/>
      <c r="C26" s="28">
        <v>5</v>
      </c>
      <c r="D26" s="29" t="s">
        <v>15</v>
      </c>
      <c r="E26" s="20">
        <v>0</v>
      </c>
      <c r="F26" s="20">
        <v>0</v>
      </c>
      <c r="G26" s="20">
        <v>0</v>
      </c>
      <c r="H26" s="30">
        <f t="shared" si="0"/>
        <v>0</v>
      </c>
      <c r="I26" s="20">
        <v>0</v>
      </c>
      <c r="J26" s="20">
        <v>0</v>
      </c>
      <c r="K26" s="20">
        <v>0</v>
      </c>
      <c r="L26" s="30">
        <f t="shared" si="1"/>
        <v>0</v>
      </c>
      <c r="M26" s="20">
        <v>0</v>
      </c>
      <c r="N26" s="20">
        <v>0</v>
      </c>
      <c r="O26" s="20">
        <v>0</v>
      </c>
      <c r="P26" s="31">
        <f t="shared" si="3"/>
        <v>0</v>
      </c>
      <c r="Q26" s="20">
        <v>0</v>
      </c>
      <c r="R26" s="20">
        <v>0</v>
      </c>
      <c r="S26" s="20">
        <v>0</v>
      </c>
      <c r="T26" s="30">
        <f t="shared" si="4"/>
        <v>0</v>
      </c>
      <c r="U26" s="20">
        <v>0</v>
      </c>
      <c r="V26" s="20">
        <v>0</v>
      </c>
      <c r="W26" s="20">
        <v>0</v>
      </c>
      <c r="X26" s="31">
        <f t="shared" si="8"/>
        <v>0</v>
      </c>
      <c r="Y26" s="20">
        <v>0</v>
      </c>
      <c r="Z26" s="20">
        <v>0</v>
      </c>
      <c r="AA26" s="20">
        <v>0</v>
      </c>
      <c r="AB26" s="30">
        <f t="shared" si="9"/>
        <v>0</v>
      </c>
      <c r="AC26" s="20">
        <v>0</v>
      </c>
      <c r="AD26" s="20">
        <v>0</v>
      </c>
      <c r="AE26" s="20">
        <v>0</v>
      </c>
      <c r="AF26" s="31">
        <f t="shared" si="13"/>
        <v>0</v>
      </c>
    </row>
    <row r="27" spans="1:32" ht="17.25" customHeight="1" x14ac:dyDescent="0.2">
      <c r="A27" s="4" t="s">
        <v>113</v>
      </c>
      <c r="B27" s="17"/>
      <c r="C27" s="18">
        <v>6</v>
      </c>
      <c r="D27" s="19" t="s">
        <v>17</v>
      </c>
      <c r="E27" s="20">
        <v>50118</v>
      </c>
      <c r="F27" s="20">
        <v>176684</v>
      </c>
      <c r="G27" s="20">
        <v>0</v>
      </c>
      <c r="H27" s="90">
        <f t="shared" si="0"/>
        <v>226802</v>
      </c>
      <c r="I27" s="20">
        <v>16819</v>
      </c>
      <c r="J27" s="20">
        <v>0</v>
      </c>
      <c r="K27" s="20">
        <v>0</v>
      </c>
      <c r="L27" s="20">
        <f t="shared" si="1"/>
        <v>16819</v>
      </c>
      <c r="M27" s="20">
        <v>66937</v>
      </c>
      <c r="N27" s="20">
        <v>176684</v>
      </c>
      <c r="O27" s="20">
        <v>0</v>
      </c>
      <c r="P27" s="21">
        <f t="shared" si="3"/>
        <v>243621</v>
      </c>
      <c r="Q27" s="20">
        <v>0</v>
      </c>
      <c r="R27" s="20">
        <v>0</v>
      </c>
      <c r="S27" s="20">
        <v>0</v>
      </c>
      <c r="T27" s="20">
        <f t="shared" si="4"/>
        <v>0</v>
      </c>
      <c r="U27" s="20">
        <v>66937</v>
      </c>
      <c r="V27" s="20">
        <v>176684</v>
      </c>
      <c r="W27" s="20">
        <v>0</v>
      </c>
      <c r="X27" s="91">
        <f t="shared" si="8"/>
        <v>243621</v>
      </c>
      <c r="Y27" s="20">
        <v>0</v>
      </c>
      <c r="Z27" s="20">
        <v>0</v>
      </c>
      <c r="AA27" s="20">
        <v>0</v>
      </c>
      <c r="AB27" s="20">
        <f t="shared" si="9"/>
        <v>0</v>
      </c>
      <c r="AC27" s="20">
        <v>66937</v>
      </c>
      <c r="AD27" s="20">
        <v>176684</v>
      </c>
      <c r="AE27" s="20">
        <v>0</v>
      </c>
      <c r="AF27" s="91">
        <f t="shared" si="13"/>
        <v>243621</v>
      </c>
    </row>
    <row r="28" spans="1:32" ht="17.25" customHeight="1" x14ac:dyDescent="0.2">
      <c r="A28" s="4" t="s">
        <v>114</v>
      </c>
      <c r="B28" s="23"/>
      <c r="C28" s="28">
        <v>7</v>
      </c>
      <c r="D28" s="29" t="s">
        <v>19</v>
      </c>
      <c r="E28" s="20">
        <v>136992</v>
      </c>
      <c r="F28" s="20">
        <v>0</v>
      </c>
      <c r="G28" s="20">
        <v>0</v>
      </c>
      <c r="H28" s="30">
        <f t="shared" si="0"/>
        <v>136992</v>
      </c>
      <c r="I28" s="20">
        <v>10663</v>
      </c>
      <c r="J28" s="20">
        <v>0</v>
      </c>
      <c r="K28" s="20">
        <v>0</v>
      </c>
      <c r="L28" s="26">
        <f t="shared" si="1"/>
        <v>10663</v>
      </c>
      <c r="M28" s="20">
        <v>147655</v>
      </c>
      <c r="N28" s="20">
        <v>0</v>
      </c>
      <c r="O28" s="20">
        <v>0</v>
      </c>
      <c r="P28" s="27">
        <f t="shared" si="3"/>
        <v>147655</v>
      </c>
      <c r="Q28" s="20">
        <v>0</v>
      </c>
      <c r="R28" s="20">
        <v>0</v>
      </c>
      <c r="S28" s="20">
        <v>0</v>
      </c>
      <c r="T28" s="26">
        <f t="shared" si="4"/>
        <v>0</v>
      </c>
      <c r="U28" s="20">
        <v>147655</v>
      </c>
      <c r="V28" s="20">
        <v>0</v>
      </c>
      <c r="W28" s="20">
        <v>0</v>
      </c>
      <c r="X28" s="31">
        <f t="shared" si="8"/>
        <v>147655</v>
      </c>
      <c r="Y28" s="20">
        <v>0</v>
      </c>
      <c r="Z28" s="20">
        <v>0</v>
      </c>
      <c r="AA28" s="20">
        <v>0</v>
      </c>
      <c r="AB28" s="26">
        <f t="shared" si="9"/>
        <v>0</v>
      </c>
      <c r="AC28" s="20">
        <v>147655</v>
      </c>
      <c r="AD28" s="20">
        <v>0</v>
      </c>
      <c r="AE28" s="20">
        <v>0</v>
      </c>
      <c r="AF28" s="31">
        <f t="shared" si="13"/>
        <v>147655</v>
      </c>
    </row>
    <row r="29" spans="1:32" ht="17.25" customHeight="1" x14ac:dyDescent="0.2">
      <c r="A29" s="4" t="s">
        <v>115</v>
      </c>
      <c r="B29" s="23"/>
      <c r="C29" s="28">
        <v>8</v>
      </c>
      <c r="D29" s="29" t="s">
        <v>20</v>
      </c>
      <c r="E29" s="20">
        <v>0</v>
      </c>
      <c r="F29" s="20">
        <v>0</v>
      </c>
      <c r="G29" s="20">
        <v>0</v>
      </c>
      <c r="H29" s="30">
        <f t="shared" si="0"/>
        <v>0</v>
      </c>
      <c r="I29" s="20">
        <v>0</v>
      </c>
      <c r="J29" s="20">
        <v>0</v>
      </c>
      <c r="K29" s="20">
        <v>0</v>
      </c>
      <c r="L29" s="26">
        <f t="shared" si="1"/>
        <v>0</v>
      </c>
      <c r="M29" s="20">
        <f t="shared" ref="M29:O34" si="21">+I29+E29</f>
        <v>0</v>
      </c>
      <c r="N29" s="20">
        <f t="shared" si="21"/>
        <v>0</v>
      </c>
      <c r="O29" s="20">
        <f t="shared" si="21"/>
        <v>0</v>
      </c>
      <c r="P29" s="26">
        <f t="shared" si="3"/>
        <v>0</v>
      </c>
      <c r="Q29" s="20">
        <v>0</v>
      </c>
      <c r="R29" s="20">
        <v>0</v>
      </c>
      <c r="S29" s="20">
        <v>0</v>
      </c>
      <c r="T29" s="26">
        <f t="shared" si="4"/>
        <v>0</v>
      </c>
      <c r="U29" s="20">
        <f t="shared" ref="U29:U34" si="22">+Q29+M29</f>
        <v>0</v>
      </c>
      <c r="V29" s="20">
        <f t="shared" ref="V29:V34" si="23">+R29+N29</f>
        <v>0</v>
      </c>
      <c r="W29" s="20">
        <f t="shared" ref="W29:W34" si="24">+S29+O29</f>
        <v>0</v>
      </c>
      <c r="X29" s="30">
        <f t="shared" si="8"/>
        <v>0</v>
      </c>
      <c r="Y29" s="20">
        <v>0</v>
      </c>
      <c r="Z29" s="20">
        <v>0</v>
      </c>
      <c r="AA29" s="20">
        <v>0</v>
      </c>
      <c r="AB29" s="26">
        <f t="shared" si="9"/>
        <v>0</v>
      </c>
      <c r="AC29" s="20">
        <f t="shared" ref="AC29:AC34" si="25">+Y29+U29</f>
        <v>0</v>
      </c>
      <c r="AD29" s="20">
        <f t="shared" ref="AD29:AD34" si="26">+Z29+V29</f>
        <v>0</v>
      </c>
      <c r="AE29" s="20">
        <f t="shared" ref="AE29:AE34" si="27">+AA29+W29</f>
        <v>0</v>
      </c>
      <c r="AF29" s="30">
        <f t="shared" si="13"/>
        <v>0</v>
      </c>
    </row>
    <row r="30" spans="1:32" ht="17.25" customHeight="1" x14ac:dyDescent="0.2">
      <c r="A30" s="11"/>
      <c r="B30" s="42">
        <v>3</v>
      </c>
      <c r="C30" s="43" t="s">
        <v>24</v>
      </c>
      <c r="D30" s="44"/>
      <c r="E30" s="45">
        <f>SUM(E31:E38)</f>
        <v>409799</v>
      </c>
      <c r="F30" s="45">
        <f>SUM(F31:F38)</f>
        <v>0</v>
      </c>
      <c r="G30" s="45">
        <f>SUM(G31:G38)</f>
        <v>0</v>
      </c>
      <c r="H30" s="94">
        <f t="shared" si="0"/>
        <v>409799</v>
      </c>
      <c r="I30" s="45">
        <f>SUM(I31:I38)</f>
        <v>902</v>
      </c>
      <c r="J30" s="45">
        <f>SUM(J31:J38)</f>
        <v>1228</v>
      </c>
      <c r="K30" s="45">
        <f>SUM(K31:K38)</f>
        <v>0</v>
      </c>
      <c r="L30" s="45">
        <f t="shared" si="1"/>
        <v>2130</v>
      </c>
      <c r="M30" s="15">
        <f t="shared" si="21"/>
        <v>410701</v>
      </c>
      <c r="N30" s="15">
        <f t="shared" si="21"/>
        <v>1228</v>
      </c>
      <c r="O30" s="15">
        <f t="shared" si="21"/>
        <v>0</v>
      </c>
      <c r="P30" s="46">
        <f t="shared" si="3"/>
        <v>411929</v>
      </c>
      <c r="Q30" s="45">
        <f>SUM(Q31:Q38)</f>
        <v>0</v>
      </c>
      <c r="R30" s="45">
        <f>SUM(R31:R38)</f>
        <v>0</v>
      </c>
      <c r="S30" s="45">
        <f>SUM(S31:S38)</f>
        <v>0</v>
      </c>
      <c r="T30" s="45">
        <f t="shared" si="4"/>
        <v>0</v>
      </c>
      <c r="U30" s="15">
        <f t="shared" si="22"/>
        <v>410701</v>
      </c>
      <c r="V30" s="15">
        <f t="shared" si="23"/>
        <v>1228</v>
      </c>
      <c r="W30" s="15">
        <f t="shared" si="24"/>
        <v>0</v>
      </c>
      <c r="X30" s="95">
        <f t="shared" si="8"/>
        <v>411929</v>
      </c>
      <c r="Y30" s="45">
        <f>SUM(Y31:Y38)</f>
        <v>0</v>
      </c>
      <c r="Z30" s="45">
        <f>SUM(Z31:Z38)</f>
        <v>0</v>
      </c>
      <c r="AA30" s="45">
        <f>SUM(AA31:AA38)</f>
        <v>0</v>
      </c>
      <c r="AB30" s="45">
        <f t="shared" si="9"/>
        <v>0</v>
      </c>
      <c r="AC30" s="15">
        <f t="shared" si="25"/>
        <v>410701</v>
      </c>
      <c r="AD30" s="15">
        <f t="shared" si="26"/>
        <v>1228</v>
      </c>
      <c r="AE30" s="15">
        <f t="shared" si="27"/>
        <v>0</v>
      </c>
      <c r="AF30" s="95">
        <f t="shared" si="13"/>
        <v>411929</v>
      </c>
    </row>
    <row r="31" spans="1:32" ht="17.25" customHeight="1" x14ac:dyDescent="0.2">
      <c r="A31" s="11"/>
      <c r="B31" s="47"/>
      <c r="C31" s="48">
        <v>1</v>
      </c>
      <c r="D31" s="49" t="s">
        <v>11</v>
      </c>
      <c r="E31" s="20">
        <v>0</v>
      </c>
      <c r="F31" s="20">
        <v>0</v>
      </c>
      <c r="G31" s="20"/>
      <c r="H31" s="119">
        <f t="shared" si="0"/>
        <v>0</v>
      </c>
      <c r="I31" s="20"/>
      <c r="J31" s="20"/>
      <c r="K31" s="20"/>
      <c r="L31" s="50">
        <f t="shared" si="1"/>
        <v>0</v>
      </c>
      <c r="M31" s="20">
        <f t="shared" si="21"/>
        <v>0</v>
      </c>
      <c r="N31" s="20">
        <f t="shared" si="21"/>
        <v>0</v>
      </c>
      <c r="O31" s="20">
        <f t="shared" si="21"/>
        <v>0</v>
      </c>
      <c r="P31" s="51">
        <f t="shared" si="3"/>
        <v>0</v>
      </c>
      <c r="Q31" s="20"/>
      <c r="R31" s="20"/>
      <c r="S31" s="20"/>
      <c r="T31" s="50">
        <f t="shared" si="4"/>
        <v>0</v>
      </c>
      <c r="U31" s="20">
        <f t="shared" si="22"/>
        <v>0</v>
      </c>
      <c r="V31" s="20">
        <f t="shared" si="23"/>
        <v>0</v>
      </c>
      <c r="W31" s="20">
        <f t="shared" si="24"/>
        <v>0</v>
      </c>
      <c r="X31" s="181">
        <f t="shared" si="8"/>
        <v>0</v>
      </c>
      <c r="Y31" s="20"/>
      <c r="Z31" s="20"/>
      <c r="AA31" s="20"/>
      <c r="AB31" s="50">
        <f t="shared" si="9"/>
        <v>0</v>
      </c>
      <c r="AC31" s="20">
        <f t="shared" si="25"/>
        <v>0</v>
      </c>
      <c r="AD31" s="20">
        <f t="shared" si="26"/>
        <v>0</v>
      </c>
      <c r="AE31" s="20">
        <f t="shared" si="27"/>
        <v>0</v>
      </c>
      <c r="AF31" s="181">
        <f t="shared" si="13"/>
        <v>0</v>
      </c>
    </row>
    <row r="32" spans="1:32" ht="30" x14ac:dyDescent="0.2">
      <c r="A32" s="11"/>
      <c r="B32" s="23"/>
      <c r="C32" s="24">
        <v>2</v>
      </c>
      <c r="D32" s="25" t="s">
        <v>12</v>
      </c>
      <c r="E32" s="20">
        <v>0</v>
      </c>
      <c r="F32" s="20">
        <v>0</v>
      </c>
      <c r="G32" s="20"/>
      <c r="H32" s="30">
        <f t="shared" si="0"/>
        <v>0</v>
      </c>
      <c r="I32" s="20"/>
      <c r="J32" s="20"/>
      <c r="K32" s="20"/>
      <c r="L32" s="26">
        <f t="shared" si="1"/>
        <v>0</v>
      </c>
      <c r="M32" s="20">
        <f t="shared" si="21"/>
        <v>0</v>
      </c>
      <c r="N32" s="20">
        <f t="shared" si="21"/>
        <v>0</v>
      </c>
      <c r="O32" s="20">
        <f t="shared" si="21"/>
        <v>0</v>
      </c>
      <c r="P32" s="27">
        <f t="shared" si="3"/>
        <v>0</v>
      </c>
      <c r="Q32" s="20"/>
      <c r="R32" s="20"/>
      <c r="S32" s="20"/>
      <c r="T32" s="26">
        <f t="shared" si="4"/>
        <v>0</v>
      </c>
      <c r="U32" s="20">
        <f t="shared" si="22"/>
        <v>0</v>
      </c>
      <c r="V32" s="20">
        <f t="shared" si="23"/>
        <v>0</v>
      </c>
      <c r="W32" s="20">
        <f t="shared" si="24"/>
        <v>0</v>
      </c>
      <c r="X32" s="31">
        <f t="shared" si="8"/>
        <v>0</v>
      </c>
      <c r="Y32" s="20"/>
      <c r="Z32" s="20"/>
      <c r="AA32" s="20"/>
      <c r="AB32" s="26">
        <f t="shared" si="9"/>
        <v>0</v>
      </c>
      <c r="AC32" s="20">
        <f t="shared" si="25"/>
        <v>0</v>
      </c>
      <c r="AD32" s="20">
        <f t="shared" si="26"/>
        <v>0</v>
      </c>
      <c r="AE32" s="20">
        <f t="shared" si="27"/>
        <v>0</v>
      </c>
      <c r="AF32" s="31">
        <f t="shared" si="13"/>
        <v>0</v>
      </c>
    </row>
    <row r="33" spans="1:32" ht="17.25" customHeight="1" x14ac:dyDescent="0.2">
      <c r="A33" s="4"/>
      <c r="B33" s="23"/>
      <c r="C33" s="28">
        <v>3</v>
      </c>
      <c r="D33" s="29" t="s">
        <v>13</v>
      </c>
      <c r="E33" s="20">
        <v>384852</v>
      </c>
      <c r="F33" s="20">
        <v>0</v>
      </c>
      <c r="G33" s="20"/>
      <c r="H33" s="30">
        <f t="shared" si="0"/>
        <v>384852</v>
      </c>
      <c r="I33" s="20">
        <v>0</v>
      </c>
      <c r="J33" s="20"/>
      <c r="K33" s="20"/>
      <c r="L33" s="26">
        <f t="shared" si="1"/>
        <v>0</v>
      </c>
      <c r="M33" s="20">
        <f t="shared" si="21"/>
        <v>384852</v>
      </c>
      <c r="N33" s="20">
        <f t="shared" si="21"/>
        <v>0</v>
      </c>
      <c r="O33" s="20">
        <f t="shared" si="21"/>
        <v>0</v>
      </c>
      <c r="P33" s="27">
        <f t="shared" si="3"/>
        <v>384852</v>
      </c>
      <c r="Q33" s="20"/>
      <c r="R33" s="20"/>
      <c r="S33" s="20"/>
      <c r="T33" s="26">
        <f t="shared" si="4"/>
        <v>0</v>
      </c>
      <c r="U33" s="20">
        <f t="shared" si="22"/>
        <v>384852</v>
      </c>
      <c r="V33" s="20">
        <f t="shared" si="23"/>
        <v>0</v>
      </c>
      <c r="W33" s="20">
        <f t="shared" si="24"/>
        <v>0</v>
      </c>
      <c r="X33" s="31">
        <f t="shared" si="8"/>
        <v>384852</v>
      </c>
      <c r="Y33" s="20"/>
      <c r="Z33" s="20"/>
      <c r="AA33" s="20"/>
      <c r="AB33" s="26">
        <f t="shared" si="9"/>
        <v>0</v>
      </c>
      <c r="AC33" s="20">
        <f t="shared" si="25"/>
        <v>384852</v>
      </c>
      <c r="AD33" s="20">
        <f t="shared" si="26"/>
        <v>0</v>
      </c>
      <c r="AE33" s="20">
        <f t="shared" si="27"/>
        <v>0</v>
      </c>
      <c r="AF33" s="31">
        <f t="shared" si="13"/>
        <v>384852</v>
      </c>
    </row>
    <row r="34" spans="1:32" ht="17.25" customHeight="1" x14ac:dyDescent="0.2">
      <c r="A34" s="4"/>
      <c r="B34" s="23"/>
      <c r="C34" s="28">
        <v>4</v>
      </c>
      <c r="D34" s="29" t="s">
        <v>14</v>
      </c>
      <c r="E34" s="20"/>
      <c r="F34" s="20"/>
      <c r="G34" s="20"/>
      <c r="H34" s="30">
        <f t="shared" si="0"/>
        <v>0</v>
      </c>
      <c r="I34" s="20"/>
      <c r="J34" s="20"/>
      <c r="K34" s="20"/>
      <c r="L34" s="26">
        <f t="shared" si="1"/>
        <v>0</v>
      </c>
      <c r="M34" s="20">
        <f t="shared" si="21"/>
        <v>0</v>
      </c>
      <c r="N34" s="20">
        <f t="shared" si="21"/>
        <v>0</v>
      </c>
      <c r="O34" s="20">
        <f t="shared" si="21"/>
        <v>0</v>
      </c>
      <c r="P34" s="27">
        <f t="shared" si="3"/>
        <v>0</v>
      </c>
      <c r="Q34" s="20"/>
      <c r="R34" s="20"/>
      <c r="S34" s="20"/>
      <c r="T34" s="26">
        <f t="shared" si="4"/>
        <v>0</v>
      </c>
      <c r="U34" s="20">
        <f t="shared" si="22"/>
        <v>0</v>
      </c>
      <c r="V34" s="20">
        <f t="shared" si="23"/>
        <v>0</v>
      </c>
      <c r="W34" s="20">
        <f t="shared" si="24"/>
        <v>0</v>
      </c>
      <c r="X34" s="31">
        <f t="shared" si="8"/>
        <v>0</v>
      </c>
      <c r="Y34" s="20"/>
      <c r="Z34" s="20"/>
      <c r="AA34" s="20"/>
      <c r="AB34" s="26">
        <f t="shared" si="9"/>
        <v>0</v>
      </c>
      <c r="AC34" s="20">
        <f t="shared" si="25"/>
        <v>0</v>
      </c>
      <c r="AD34" s="20">
        <f t="shared" si="26"/>
        <v>0</v>
      </c>
      <c r="AE34" s="20">
        <f t="shared" si="27"/>
        <v>0</v>
      </c>
      <c r="AF34" s="31">
        <f t="shared" si="13"/>
        <v>0</v>
      </c>
    </row>
    <row r="35" spans="1:32" ht="17.25" customHeight="1" x14ac:dyDescent="0.2">
      <c r="A35" s="4" t="s">
        <v>112</v>
      </c>
      <c r="B35" s="23"/>
      <c r="C35" s="28">
        <v>5</v>
      </c>
      <c r="D35" s="29" t="s">
        <v>15</v>
      </c>
      <c r="E35" s="20">
        <v>0</v>
      </c>
      <c r="F35" s="20">
        <v>0</v>
      </c>
      <c r="G35" s="20">
        <v>0</v>
      </c>
      <c r="H35" s="30">
        <f t="shared" si="0"/>
        <v>0</v>
      </c>
      <c r="I35" s="20">
        <v>0</v>
      </c>
      <c r="J35" s="20">
        <v>0</v>
      </c>
      <c r="K35" s="20">
        <v>0</v>
      </c>
      <c r="L35" s="30">
        <f t="shared" si="1"/>
        <v>0</v>
      </c>
      <c r="M35" s="20">
        <v>0</v>
      </c>
      <c r="N35" s="20">
        <v>0</v>
      </c>
      <c r="O35" s="20">
        <v>0</v>
      </c>
      <c r="P35" s="31">
        <f t="shared" si="3"/>
        <v>0</v>
      </c>
      <c r="Q35" s="20">
        <v>0</v>
      </c>
      <c r="R35" s="20">
        <v>0</v>
      </c>
      <c r="S35" s="20">
        <v>0</v>
      </c>
      <c r="T35" s="30">
        <f t="shared" si="4"/>
        <v>0</v>
      </c>
      <c r="U35" s="20">
        <v>0</v>
      </c>
      <c r="V35" s="20">
        <v>0</v>
      </c>
      <c r="W35" s="20">
        <v>0</v>
      </c>
      <c r="X35" s="31">
        <f t="shared" si="8"/>
        <v>0</v>
      </c>
      <c r="Y35" s="20">
        <v>0</v>
      </c>
      <c r="Z35" s="20">
        <v>0</v>
      </c>
      <c r="AA35" s="20">
        <v>0</v>
      </c>
      <c r="AB35" s="30">
        <f t="shared" si="9"/>
        <v>0</v>
      </c>
      <c r="AC35" s="20">
        <v>0</v>
      </c>
      <c r="AD35" s="20">
        <v>0</v>
      </c>
      <c r="AE35" s="20">
        <v>0</v>
      </c>
      <c r="AF35" s="31">
        <f t="shared" si="13"/>
        <v>0</v>
      </c>
    </row>
    <row r="36" spans="1:32" ht="17.25" customHeight="1" x14ac:dyDescent="0.2">
      <c r="A36" s="4" t="s">
        <v>113</v>
      </c>
      <c r="B36" s="17"/>
      <c r="C36" s="18">
        <v>6</v>
      </c>
      <c r="D36" s="19" t="s">
        <v>17</v>
      </c>
      <c r="E36" s="20">
        <v>0</v>
      </c>
      <c r="F36" s="20">
        <v>0</v>
      </c>
      <c r="G36" s="20">
        <v>0</v>
      </c>
      <c r="H36" s="90">
        <f t="shared" si="0"/>
        <v>0</v>
      </c>
      <c r="I36" s="20">
        <v>902</v>
      </c>
      <c r="J36" s="20">
        <v>1228</v>
      </c>
      <c r="K36" s="20">
        <v>0</v>
      </c>
      <c r="L36" s="20">
        <f t="shared" si="1"/>
        <v>2130</v>
      </c>
      <c r="M36" s="20">
        <v>902</v>
      </c>
      <c r="N36" s="20">
        <v>1228</v>
      </c>
      <c r="O36" s="20">
        <v>0</v>
      </c>
      <c r="P36" s="21">
        <f t="shared" si="3"/>
        <v>2130</v>
      </c>
      <c r="Q36" s="20">
        <v>0</v>
      </c>
      <c r="R36" s="20">
        <v>0</v>
      </c>
      <c r="S36" s="20">
        <v>0</v>
      </c>
      <c r="T36" s="20">
        <f t="shared" si="4"/>
        <v>0</v>
      </c>
      <c r="U36" s="20">
        <v>902</v>
      </c>
      <c r="V36" s="20">
        <v>1228</v>
      </c>
      <c r="W36" s="20">
        <v>0</v>
      </c>
      <c r="X36" s="91">
        <f t="shared" si="8"/>
        <v>2130</v>
      </c>
      <c r="Y36" s="20">
        <v>0</v>
      </c>
      <c r="Z36" s="20">
        <v>0</v>
      </c>
      <c r="AA36" s="20">
        <v>0</v>
      </c>
      <c r="AB36" s="20">
        <f t="shared" si="9"/>
        <v>0</v>
      </c>
      <c r="AC36" s="20">
        <v>902</v>
      </c>
      <c r="AD36" s="20">
        <v>1228</v>
      </c>
      <c r="AE36" s="20">
        <v>0</v>
      </c>
      <c r="AF36" s="91">
        <f t="shared" si="13"/>
        <v>2130</v>
      </c>
    </row>
    <row r="37" spans="1:32" ht="17.25" customHeight="1" x14ac:dyDescent="0.2">
      <c r="A37" s="4" t="s">
        <v>114</v>
      </c>
      <c r="B37" s="23"/>
      <c r="C37" s="28">
        <v>7</v>
      </c>
      <c r="D37" s="29" t="s">
        <v>19</v>
      </c>
      <c r="E37" s="20">
        <v>24947</v>
      </c>
      <c r="F37" s="20">
        <v>0</v>
      </c>
      <c r="G37" s="20">
        <v>0</v>
      </c>
      <c r="H37" s="30">
        <f t="shared" si="0"/>
        <v>24947</v>
      </c>
      <c r="I37" s="20">
        <v>0</v>
      </c>
      <c r="J37" s="20">
        <v>0</v>
      </c>
      <c r="K37" s="20">
        <v>0</v>
      </c>
      <c r="L37" s="26">
        <f t="shared" si="1"/>
        <v>0</v>
      </c>
      <c r="M37" s="20">
        <v>24947</v>
      </c>
      <c r="N37" s="20">
        <v>0</v>
      </c>
      <c r="O37" s="20">
        <v>0</v>
      </c>
      <c r="P37" s="27">
        <f t="shared" si="3"/>
        <v>24947</v>
      </c>
      <c r="Q37" s="20">
        <v>0</v>
      </c>
      <c r="R37" s="20">
        <v>0</v>
      </c>
      <c r="S37" s="20">
        <v>0</v>
      </c>
      <c r="T37" s="26">
        <f t="shared" si="4"/>
        <v>0</v>
      </c>
      <c r="U37" s="20">
        <v>24947</v>
      </c>
      <c r="V37" s="20">
        <v>0</v>
      </c>
      <c r="W37" s="20">
        <v>0</v>
      </c>
      <c r="X37" s="31">
        <f t="shared" si="8"/>
        <v>24947</v>
      </c>
      <c r="Y37" s="20">
        <v>0</v>
      </c>
      <c r="Z37" s="20">
        <v>0</v>
      </c>
      <c r="AA37" s="20">
        <v>0</v>
      </c>
      <c r="AB37" s="26">
        <f t="shared" si="9"/>
        <v>0</v>
      </c>
      <c r="AC37" s="20">
        <v>24947</v>
      </c>
      <c r="AD37" s="20">
        <v>0</v>
      </c>
      <c r="AE37" s="20">
        <v>0</v>
      </c>
      <c r="AF37" s="31">
        <f t="shared" si="13"/>
        <v>24947</v>
      </c>
    </row>
    <row r="38" spans="1:32" ht="17.25" customHeight="1" x14ac:dyDescent="0.2">
      <c r="A38" s="4" t="s">
        <v>115</v>
      </c>
      <c r="B38" s="23"/>
      <c r="C38" s="28">
        <v>8</v>
      </c>
      <c r="D38" s="29" t="s">
        <v>20</v>
      </c>
      <c r="E38" s="20">
        <v>0</v>
      </c>
      <c r="F38" s="20">
        <v>0</v>
      </c>
      <c r="G38" s="20">
        <v>0</v>
      </c>
      <c r="H38" s="30">
        <f t="shared" si="0"/>
        <v>0</v>
      </c>
      <c r="I38" s="20">
        <v>0</v>
      </c>
      <c r="J38" s="20">
        <v>0</v>
      </c>
      <c r="K38" s="20">
        <v>0</v>
      </c>
      <c r="L38" s="26">
        <f t="shared" si="1"/>
        <v>0</v>
      </c>
      <c r="M38" s="20">
        <f t="shared" ref="M38:O43" si="28">+I38+E38</f>
        <v>0</v>
      </c>
      <c r="N38" s="20">
        <f t="shared" si="28"/>
        <v>0</v>
      </c>
      <c r="O38" s="20">
        <f t="shared" si="28"/>
        <v>0</v>
      </c>
      <c r="P38" s="26">
        <f t="shared" si="3"/>
        <v>0</v>
      </c>
      <c r="Q38" s="20">
        <v>0</v>
      </c>
      <c r="R38" s="20">
        <v>0</v>
      </c>
      <c r="S38" s="20">
        <v>0</v>
      </c>
      <c r="T38" s="26">
        <f t="shared" si="4"/>
        <v>0</v>
      </c>
      <c r="U38" s="20">
        <f t="shared" ref="U38:U43" si="29">+Q38+M38</f>
        <v>0</v>
      </c>
      <c r="V38" s="20">
        <f t="shared" ref="V38:V43" si="30">+R38+N38</f>
        <v>0</v>
      </c>
      <c r="W38" s="20">
        <f t="shared" ref="W38:W43" si="31">+S38+O38</f>
        <v>0</v>
      </c>
      <c r="X38" s="30">
        <f t="shared" si="8"/>
        <v>0</v>
      </c>
      <c r="Y38" s="20">
        <v>0</v>
      </c>
      <c r="Z38" s="20">
        <v>0</v>
      </c>
      <c r="AA38" s="20">
        <v>0</v>
      </c>
      <c r="AB38" s="26">
        <f t="shared" si="9"/>
        <v>0</v>
      </c>
      <c r="AC38" s="20">
        <f t="shared" ref="AC38:AC43" si="32">+Y38+U38</f>
        <v>0</v>
      </c>
      <c r="AD38" s="20">
        <f t="shared" ref="AD38:AD43" si="33">+Z38+V38</f>
        <v>0</v>
      </c>
      <c r="AE38" s="20">
        <f t="shared" ref="AE38:AE43" si="34">+AA38+W38</f>
        <v>0</v>
      </c>
      <c r="AF38" s="30">
        <f t="shared" si="13"/>
        <v>0</v>
      </c>
    </row>
    <row r="39" spans="1:32" ht="17.25" customHeight="1" x14ac:dyDescent="0.2">
      <c r="A39" s="11"/>
      <c r="B39" s="12">
        <v>4</v>
      </c>
      <c r="C39" s="13" t="s">
        <v>25</v>
      </c>
      <c r="D39" s="14"/>
      <c r="E39" s="57">
        <f>SUM(E40:E47)</f>
        <v>820403</v>
      </c>
      <c r="F39" s="57">
        <f>SUM(F40:F47)</f>
        <v>10000</v>
      </c>
      <c r="G39" s="57">
        <f>SUM(G40:G47)</f>
        <v>0</v>
      </c>
      <c r="H39" s="15">
        <f t="shared" si="0"/>
        <v>830403</v>
      </c>
      <c r="I39" s="57">
        <f>SUM(I40:I47)</f>
        <v>0</v>
      </c>
      <c r="J39" s="57">
        <f>SUM(J40:J47)</f>
        <v>0</v>
      </c>
      <c r="K39" s="57">
        <f>SUM(K40:K47)</f>
        <v>0</v>
      </c>
      <c r="L39" s="57">
        <f t="shared" si="1"/>
        <v>0</v>
      </c>
      <c r="M39" s="15">
        <f t="shared" si="28"/>
        <v>820403</v>
      </c>
      <c r="N39" s="15">
        <f t="shared" si="28"/>
        <v>10000</v>
      </c>
      <c r="O39" s="15">
        <f t="shared" si="28"/>
        <v>0</v>
      </c>
      <c r="P39" s="58">
        <f t="shared" si="3"/>
        <v>830403</v>
      </c>
      <c r="Q39" s="57">
        <f>SUM(Q40:Q47)</f>
        <v>0</v>
      </c>
      <c r="R39" s="57">
        <f>SUM(R40:R47)</f>
        <v>0</v>
      </c>
      <c r="S39" s="57">
        <f>SUM(S40:S47)</f>
        <v>0</v>
      </c>
      <c r="T39" s="57">
        <f t="shared" si="4"/>
        <v>0</v>
      </c>
      <c r="U39" s="15">
        <f t="shared" si="29"/>
        <v>820403</v>
      </c>
      <c r="V39" s="15">
        <f t="shared" si="30"/>
        <v>10000</v>
      </c>
      <c r="W39" s="15">
        <f t="shared" si="31"/>
        <v>0</v>
      </c>
      <c r="X39" s="16">
        <f t="shared" si="8"/>
        <v>830403</v>
      </c>
      <c r="Y39" s="57">
        <f>SUM(Y40:Y47)</f>
        <v>0</v>
      </c>
      <c r="Z39" s="57">
        <f>SUM(Z40:Z47)</f>
        <v>0</v>
      </c>
      <c r="AA39" s="57">
        <f>SUM(AA40:AA47)</f>
        <v>0</v>
      </c>
      <c r="AB39" s="57">
        <f t="shared" si="9"/>
        <v>0</v>
      </c>
      <c r="AC39" s="15">
        <f t="shared" si="32"/>
        <v>820403</v>
      </c>
      <c r="AD39" s="15">
        <f t="shared" si="33"/>
        <v>10000</v>
      </c>
      <c r="AE39" s="15">
        <f t="shared" si="34"/>
        <v>0</v>
      </c>
      <c r="AF39" s="16">
        <f t="shared" si="13"/>
        <v>830403</v>
      </c>
    </row>
    <row r="40" spans="1:32" ht="17.25" customHeight="1" x14ac:dyDescent="0.2">
      <c r="A40" s="4"/>
      <c r="B40" s="17"/>
      <c r="C40" s="18">
        <v>1</v>
      </c>
      <c r="D40" s="19" t="s">
        <v>11</v>
      </c>
      <c r="E40" s="20">
        <v>360</v>
      </c>
      <c r="F40" s="20"/>
      <c r="G40" s="20"/>
      <c r="H40" s="90">
        <f t="shared" si="0"/>
        <v>360</v>
      </c>
      <c r="I40" s="20"/>
      <c r="J40" s="20"/>
      <c r="K40" s="20"/>
      <c r="L40" s="20">
        <f t="shared" si="1"/>
        <v>0</v>
      </c>
      <c r="M40" s="20">
        <f t="shared" si="28"/>
        <v>360</v>
      </c>
      <c r="N40" s="20">
        <f t="shared" si="28"/>
        <v>0</v>
      </c>
      <c r="O40" s="20">
        <f t="shared" si="28"/>
        <v>0</v>
      </c>
      <c r="P40" s="21">
        <f t="shared" si="3"/>
        <v>360</v>
      </c>
      <c r="Q40" s="20"/>
      <c r="R40" s="20"/>
      <c r="S40" s="20"/>
      <c r="T40" s="20">
        <f t="shared" si="4"/>
        <v>0</v>
      </c>
      <c r="U40" s="20">
        <f t="shared" si="29"/>
        <v>360</v>
      </c>
      <c r="V40" s="20">
        <f t="shared" si="30"/>
        <v>0</v>
      </c>
      <c r="W40" s="20">
        <f t="shared" si="31"/>
        <v>0</v>
      </c>
      <c r="X40" s="91">
        <f t="shared" si="8"/>
        <v>360</v>
      </c>
      <c r="Y40" s="20"/>
      <c r="Z40" s="20"/>
      <c r="AA40" s="20"/>
      <c r="AB40" s="20">
        <f t="shared" si="9"/>
        <v>0</v>
      </c>
      <c r="AC40" s="20">
        <f t="shared" si="32"/>
        <v>360</v>
      </c>
      <c r="AD40" s="20">
        <f t="shared" si="33"/>
        <v>0</v>
      </c>
      <c r="AE40" s="20">
        <f t="shared" si="34"/>
        <v>0</v>
      </c>
      <c r="AF40" s="91">
        <f t="shared" si="13"/>
        <v>360</v>
      </c>
    </row>
    <row r="41" spans="1:32" ht="30" x14ac:dyDescent="0.2">
      <c r="A41" s="4"/>
      <c r="B41" s="23"/>
      <c r="C41" s="24">
        <v>2</v>
      </c>
      <c r="D41" s="25" t="s">
        <v>12</v>
      </c>
      <c r="E41" s="20">
        <v>43</v>
      </c>
      <c r="F41" s="20"/>
      <c r="G41" s="20"/>
      <c r="H41" s="30">
        <f t="shared" si="0"/>
        <v>43</v>
      </c>
      <c r="I41" s="20"/>
      <c r="J41" s="20"/>
      <c r="K41" s="20"/>
      <c r="L41" s="26">
        <f t="shared" si="1"/>
        <v>0</v>
      </c>
      <c r="M41" s="20">
        <f t="shared" si="28"/>
        <v>43</v>
      </c>
      <c r="N41" s="20">
        <f t="shared" si="28"/>
        <v>0</v>
      </c>
      <c r="O41" s="20">
        <f t="shared" si="28"/>
        <v>0</v>
      </c>
      <c r="P41" s="27">
        <f t="shared" si="3"/>
        <v>43</v>
      </c>
      <c r="Q41" s="20"/>
      <c r="R41" s="20"/>
      <c r="S41" s="20"/>
      <c r="T41" s="26">
        <f t="shared" si="4"/>
        <v>0</v>
      </c>
      <c r="U41" s="20">
        <f t="shared" si="29"/>
        <v>43</v>
      </c>
      <c r="V41" s="20">
        <f t="shared" si="30"/>
        <v>0</v>
      </c>
      <c r="W41" s="20">
        <f t="shared" si="31"/>
        <v>0</v>
      </c>
      <c r="X41" s="31">
        <f t="shared" si="8"/>
        <v>43</v>
      </c>
      <c r="Y41" s="20"/>
      <c r="Z41" s="20"/>
      <c r="AA41" s="20"/>
      <c r="AB41" s="26">
        <f t="shared" si="9"/>
        <v>0</v>
      </c>
      <c r="AC41" s="20">
        <f t="shared" si="32"/>
        <v>43</v>
      </c>
      <c r="AD41" s="20">
        <f t="shared" si="33"/>
        <v>0</v>
      </c>
      <c r="AE41" s="20">
        <f t="shared" si="34"/>
        <v>0</v>
      </c>
      <c r="AF41" s="31">
        <f t="shared" si="13"/>
        <v>43</v>
      </c>
    </row>
    <row r="42" spans="1:32" ht="17.25" customHeight="1" x14ac:dyDescent="0.2">
      <c r="A42" s="4"/>
      <c r="B42" s="23"/>
      <c r="C42" s="28">
        <v>3</v>
      </c>
      <c r="D42" s="29" t="s">
        <v>13</v>
      </c>
      <c r="E42" s="20">
        <v>820000</v>
      </c>
      <c r="F42" s="20">
        <v>10000</v>
      </c>
      <c r="G42" s="20"/>
      <c r="H42" s="30">
        <f t="shared" si="0"/>
        <v>830000</v>
      </c>
      <c r="I42" s="20">
        <v>0</v>
      </c>
      <c r="J42" s="20"/>
      <c r="K42" s="20"/>
      <c r="L42" s="26">
        <f t="shared" si="1"/>
        <v>0</v>
      </c>
      <c r="M42" s="20">
        <f t="shared" si="28"/>
        <v>820000</v>
      </c>
      <c r="N42" s="20">
        <f t="shared" si="28"/>
        <v>10000</v>
      </c>
      <c r="O42" s="20">
        <f t="shared" si="28"/>
        <v>0</v>
      </c>
      <c r="P42" s="27">
        <f t="shared" si="3"/>
        <v>830000</v>
      </c>
      <c r="Q42" s="20"/>
      <c r="R42" s="20"/>
      <c r="S42" s="20"/>
      <c r="T42" s="26">
        <f t="shared" si="4"/>
        <v>0</v>
      </c>
      <c r="U42" s="20">
        <f t="shared" si="29"/>
        <v>820000</v>
      </c>
      <c r="V42" s="20">
        <f t="shared" si="30"/>
        <v>10000</v>
      </c>
      <c r="W42" s="20">
        <f t="shared" si="31"/>
        <v>0</v>
      </c>
      <c r="X42" s="31">
        <f t="shared" si="8"/>
        <v>830000</v>
      </c>
      <c r="Y42" s="20"/>
      <c r="Z42" s="20"/>
      <c r="AA42" s="20"/>
      <c r="AB42" s="26">
        <f t="shared" si="9"/>
        <v>0</v>
      </c>
      <c r="AC42" s="20">
        <f t="shared" si="32"/>
        <v>820000</v>
      </c>
      <c r="AD42" s="20">
        <f t="shared" si="33"/>
        <v>10000</v>
      </c>
      <c r="AE42" s="20">
        <f t="shared" si="34"/>
        <v>0</v>
      </c>
      <c r="AF42" s="31">
        <f t="shared" si="13"/>
        <v>830000</v>
      </c>
    </row>
    <row r="43" spans="1:32" ht="17.25" customHeight="1" x14ac:dyDescent="0.2">
      <c r="A43" s="4"/>
      <c r="B43" s="23"/>
      <c r="C43" s="28">
        <v>4</v>
      </c>
      <c r="D43" s="29" t="s">
        <v>14</v>
      </c>
      <c r="E43" s="20"/>
      <c r="F43" s="20"/>
      <c r="G43" s="20"/>
      <c r="H43" s="30">
        <f t="shared" si="0"/>
        <v>0</v>
      </c>
      <c r="I43" s="20"/>
      <c r="J43" s="20"/>
      <c r="K43" s="20"/>
      <c r="L43" s="26">
        <f t="shared" si="1"/>
        <v>0</v>
      </c>
      <c r="M43" s="20">
        <f t="shared" si="28"/>
        <v>0</v>
      </c>
      <c r="N43" s="20">
        <f t="shared" si="28"/>
        <v>0</v>
      </c>
      <c r="O43" s="20">
        <f t="shared" si="28"/>
        <v>0</v>
      </c>
      <c r="P43" s="27">
        <f t="shared" si="3"/>
        <v>0</v>
      </c>
      <c r="Q43" s="20"/>
      <c r="R43" s="20"/>
      <c r="S43" s="20"/>
      <c r="T43" s="26">
        <f t="shared" si="4"/>
        <v>0</v>
      </c>
      <c r="U43" s="20">
        <f t="shared" si="29"/>
        <v>0</v>
      </c>
      <c r="V43" s="20">
        <f t="shared" si="30"/>
        <v>0</v>
      </c>
      <c r="W43" s="20">
        <f t="shared" si="31"/>
        <v>0</v>
      </c>
      <c r="X43" s="31">
        <f t="shared" si="8"/>
        <v>0</v>
      </c>
      <c r="Y43" s="20"/>
      <c r="Z43" s="20"/>
      <c r="AA43" s="20"/>
      <c r="AB43" s="26">
        <f t="shared" si="9"/>
        <v>0</v>
      </c>
      <c r="AC43" s="20">
        <f t="shared" si="32"/>
        <v>0</v>
      </c>
      <c r="AD43" s="20">
        <f t="shared" si="33"/>
        <v>0</v>
      </c>
      <c r="AE43" s="20">
        <f t="shared" si="34"/>
        <v>0</v>
      </c>
      <c r="AF43" s="31">
        <f t="shared" si="13"/>
        <v>0</v>
      </c>
    </row>
    <row r="44" spans="1:32" ht="17.25" customHeight="1" x14ac:dyDescent="0.2">
      <c r="A44" s="4" t="s">
        <v>112</v>
      </c>
      <c r="B44" s="23"/>
      <c r="C44" s="28">
        <v>5</v>
      </c>
      <c r="D44" s="29" t="s">
        <v>15</v>
      </c>
      <c r="E44" s="20">
        <v>0</v>
      </c>
      <c r="F44" s="20">
        <v>0</v>
      </c>
      <c r="G44" s="20">
        <v>0</v>
      </c>
      <c r="H44" s="30">
        <f t="shared" si="0"/>
        <v>0</v>
      </c>
      <c r="I44" s="20">
        <v>0</v>
      </c>
      <c r="J44" s="20">
        <v>0</v>
      </c>
      <c r="K44" s="20">
        <v>0</v>
      </c>
      <c r="L44" s="30">
        <f t="shared" si="1"/>
        <v>0</v>
      </c>
      <c r="M44" s="20">
        <v>0</v>
      </c>
      <c r="N44" s="20">
        <v>0</v>
      </c>
      <c r="O44" s="20">
        <v>0</v>
      </c>
      <c r="P44" s="31">
        <f t="shared" si="3"/>
        <v>0</v>
      </c>
      <c r="Q44" s="20">
        <v>0</v>
      </c>
      <c r="R44" s="20">
        <v>0</v>
      </c>
      <c r="S44" s="20">
        <v>0</v>
      </c>
      <c r="T44" s="30">
        <f t="shared" si="4"/>
        <v>0</v>
      </c>
      <c r="U44" s="20">
        <v>0</v>
      </c>
      <c r="V44" s="20">
        <v>0</v>
      </c>
      <c r="W44" s="20">
        <v>0</v>
      </c>
      <c r="X44" s="31">
        <f t="shared" si="8"/>
        <v>0</v>
      </c>
      <c r="Y44" s="20">
        <v>0</v>
      </c>
      <c r="Z44" s="20">
        <v>0</v>
      </c>
      <c r="AA44" s="20">
        <v>0</v>
      </c>
      <c r="AB44" s="30">
        <f t="shared" si="9"/>
        <v>0</v>
      </c>
      <c r="AC44" s="20">
        <v>0</v>
      </c>
      <c r="AD44" s="20">
        <v>0</v>
      </c>
      <c r="AE44" s="20">
        <v>0</v>
      </c>
      <c r="AF44" s="31">
        <f t="shared" si="13"/>
        <v>0</v>
      </c>
    </row>
    <row r="45" spans="1:32" ht="17.25" customHeight="1" x14ac:dyDescent="0.2">
      <c r="A45" s="4" t="s">
        <v>113</v>
      </c>
      <c r="B45" s="17"/>
      <c r="C45" s="18">
        <v>6</v>
      </c>
      <c r="D45" s="19" t="s">
        <v>17</v>
      </c>
      <c r="E45" s="20">
        <v>0</v>
      </c>
      <c r="F45" s="20">
        <v>0</v>
      </c>
      <c r="G45" s="20">
        <v>0</v>
      </c>
      <c r="H45" s="90">
        <f t="shared" si="0"/>
        <v>0</v>
      </c>
      <c r="I45" s="20">
        <v>0</v>
      </c>
      <c r="J45" s="20">
        <v>0</v>
      </c>
      <c r="K45" s="20">
        <v>0</v>
      </c>
      <c r="L45" s="20">
        <f t="shared" si="1"/>
        <v>0</v>
      </c>
      <c r="M45" s="20">
        <v>0</v>
      </c>
      <c r="N45" s="20">
        <v>0</v>
      </c>
      <c r="O45" s="20">
        <v>0</v>
      </c>
      <c r="P45" s="21">
        <f t="shared" si="3"/>
        <v>0</v>
      </c>
      <c r="Q45" s="20">
        <v>0</v>
      </c>
      <c r="R45" s="20">
        <v>0</v>
      </c>
      <c r="S45" s="20">
        <v>0</v>
      </c>
      <c r="T45" s="20">
        <f t="shared" si="4"/>
        <v>0</v>
      </c>
      <c r="U45" s="20">
        <v>0</v>
      </c>
      <c r="V45" s="20">
        <v>0</v>
      </c>
      <c r="W45" s="20">
        <v>0</v>
      </c>
      <c r="X45" s="91">
        <f t="shared" si="8"/>
        <v>0</v>
      </c>
      <c r="Y45" s="20">
        <v>0</v>
      </c>
      <c r="Z45" s="20">
        <v>0</v>
      </c>
      <c r="AA45" s="20">
        <v>0</v>
      </c>
      <c r="AB45" s="20">
        <f t="shared" si="9"/>
        <v>0</v>
      </c>
      <c r="AC45" s="20">
        <v>0</v>
      </c>
      <c r="AD45" s="20">
        <v>0</v>
      </c>
      <c r="AE45" s="20">
        <v>0</v>
      </c>
      <c r="AF45" s="91">
        <f t="shared" si="13"/>
        <v>0</v>
      </c>
    </row>
    <row r="46" spans="1:32" ht="17.25" customHeight="1" x14ac:dyDescent="0.2">
      <c r="A46" s="4" t="s">
        <v>114</v>
      </c>
      <c r="B46" s="23"/>
      <c r="C46" s="28">
        <v>7</v>
      </c>
      <c r="D46" s="29" t="s">
        <v>19</v>
      </c>
      <c r="E46" s="20">
        <v>0</v>
      </c>
      <c r="F46" s="20">
        <v>0</v>
      </c>
      <c r="G46" s="20">
        <v>0</v>
      </c>
      <c r="H46" s="30">
        <f t="shared" si="0"/>
        <v>0</v>
      </c>
      <c r="I46" s="20">
        <v>0</v>
      </c>
      <c r="J46" s="20">
        <v>0</v>
      </c>
      <c r="K46" s="20">
        <v>0</v>
      </c>
      <c r="L46" s="26">
        <f t="shared" si="1"/>
        <v>0</v>
      </c>
      <c r="M46" s="20">
        <v>0</v>
      </c>
      <c r="N46" s="20">
        <v>0</v>
      </c>
      <c r="O46" s="20">
        <v>0</v>
      </c>
      <c r="P46" s="27">
        <f t="shared" si="3"/>
        <v>0</v>
      </c>
      <c r="Q46" s="20">
        <v>0</v>
      </c>
      <c r="R46" s="20">
        <v>0</v>
      </c>
      <c r="S46" s="20">
        <v>0</v>
      </c>
      <c r="T46" s="26">
        <f t="shared" si="4"/>
        <v>0</v>
      </c>
      <c r="U46" s="20">
        <v>0</v>
      </c>
      <c r="V46" s="20">
        <v>0</v>
      </c>
      <c r="W46" s="20">
        <v>0</v>
      </c>
      <c r="X46" s="31">
        <f t="shared" si="8"/>
        <v>0</v>
      </c>
      <c r="Y46" s="20">
        <v>0</v>
      </c>
      <c r="Z46" s="20">
        <v>0</v>
      </c>
      <c r="AA46" s="20">
        <v>0</v>
      </c>
      <c r="AB46" s="26">
        <f t="shared" si="9"/>
        <v>0</v>
      </c>
      <c r="AC46" s="20">
        <v>0</v>
      </c>
      <c r="AD46" s="20">
        <v>0</v>
      </c>
      <c r="AE46" s="20">
        <v>0</v>
      </c>
      <c r="AF46" s="31">
        <f t="shared" si="13"/>
        <v>0</v>
      </c>
    </row>
    <row r="47" spans="1:32" ht="17.25" customHeight="1" x14ac:dyDescent="0.2">
      <c r="A47" s="4" t="s">
        <v>115</v>
      </c>
      <c r="B47" s="23"/>
      <c r="C47" s="28">
        <v>8</v>
      </c>
      <c r="D47" s="29" t="s">
        <v>20</v>
      </c>
      <c r="E47" s="20">
        <v>0</v>
      </c>
      <c r="F47" s="20">
        <v>0</v>
      </c>
      <c r="G47" s="20">
        <v>0</v>
      </c>
      <c r="H47" s="30">
        <f t="shared" si="0"/>
        <v>0</v>
      </c>
      <c r="I47" s="20">
        <v>0</v>
      </c>
      <c r="J47" s="20">
        <v>0</v>
      </c>
      <c r="K47" s="20">
        <v>0</v>
      </c>
      <c r="L47" s="26">
        <f t="shared" si="1"/>
        <v>0</v>
      </c>
      <c r="M47" s="20">
        <f t="shared" ref="M47:O52" si="35">+I47+E47</f>
        <v>0</v>
      </c>
      <c r="N47" s="20">
        <f t="shared" si="35"/>
        <v>0</v>
      </c>
      <c r="O47" s="20">
        <f t="shared" si="35"/>
        <v>0</v>
      </c>
      <c r="P47" s="26">
        <f t="shared" si="3"/>
        <v>0</v>
      </c>
      <c r="Q47" s="20">
        <v>0</v>
      </c>
      <c r="R47" s="20">
        <v>0</v>
      </c>
      <c r="S47" s="20">
        <v>0</v>
      </c>
      <c r="T47" s="26">
        <f t="shared" si="4"/>
        <v>0</v>
      </c>
      <c r="U47" s="20">
        <f t="shared" ref="U47:U52" si="36">+Q47+M47</f>
        <v>0</v>
      </c>
      <c r="V47" s="20">
        <f t="shared" ref="V47:V52" si="37">+R47+N47</f>
        <v>0</v>
      </c>
      <c r="W47" s="20">
        <f t="shared" ref="W47:W52" si="38">+S47+O47</f>
        <v>0</v>
      </c>
      <c r="X47" s="30">
        <f t="shared" si="8"/>
        <v>0</v>
      </c>
      <c r="Y47" s="20">
        <v>0</v>
      </c>
      <c r="Z47" s="20">
        <v>0</v>
      </c>
      <c r="AA47" s="20">
        <v>0</v>
      </c>
      <c r="AB47" s="26">
        <f t="shared" si="9"/>
        <v>0</v>
      </c>
      <c r="AC47" s="20">
        <f t="shared" ref="AC47:AC52" si="39">+Y47+U47</f>
        <v>0</v>
      </c>
      <c r="AD47" s="20">
        <f t="shared" ref="AD47:AD52" si="40">+Z47+V47</f>
        <v>0</v>
      </c>
      <c r="AE47" s="20">
        <f t="shared" ref="AE47:AE52" si="41">+AA47+W47</f>
        <v>0</v>
      </c>
      <c r="AF47" s="30">
        <f t="shared" si="13"/>
        <v>0</v>
      </c>
    </row>
    <row r="48" spans="1:32" ht="17.25" customHeight="1" x14ac:dyDescent="0.2">
      <c r="A48" s="11"/>
      <c r="B48" s="42">
        <v>5</v>
      </c>
      <c r="C48" s="43" t="s">
        <v>26</v>
      </c>
      <c r="D48" s="44"/>
      <c r="E48" s="45">
        <f>SUM(E49:E56)</f>
        <v>129373</v>
      </c>
      <c r="F48" s="45">
        <f>SUM(F49:F56)</f>
        <v>0</v>
      </c>
      <c r="G48" s="45">
        <f>SUM(G49:G56)</f>
        <v>0</v>
      </c>
      <c r="H48" s="94">
        <f t="shared" si="0"/>
        <v>129373</v>
      </c>
      <c r="I48" s="45">
        <f>SUM(I49:I56)</f>
        <v>0</v>
      </c>
      <c r="J48" s="45">
        <f>SUM(J49:J56)</f>
        <v>0</v>
      </c>
      <c r="K48" s="45">
        <f>SUM(K49:K56)</f>
        <v>0</v>
      </c>
      <c r="L48" s="45">
        <f t="shared" si="1"/>
        <v>0</v>
      </c>
      <c r="M48" s="15">
        <f t="shared" si="35"/>
        <v>129373</v>
      </c>
      <c r="N48" s="15">
        <f t="shared" si="35"/>
        <v>0</v>
      </c>
      <c r="O48" s="15">
        <f t="shared" si="35"/>
        <v>0</v>
      </c>
      <c r="P48" s="46">
        <f t="shared" si="3"/>
        <v>129373</v>
      </c>
      <c r="Q48" s="45">
        <f>SUM(Q49:Q56)</f>
        <v>0</v>
      </c>
      <c r="R48" s="45">
        <f>SUM(R49:R56)</f>
        <v>0</v>
      </c>
      <c r="S48" s="45">
        <f>SUM(S49:S56)</f>
        <v>0</v>
      </c>
      <c r="T48" s="45">
        <f t="shared" si="4"/>
        <v>0</v>
      </c>
      <c r="U48" s="15">
        <f t="shared" si="36"/>
        <v>129373</v>
      </c>
      <c r="V48" s="15">
        <f t="shared" si="37"/>
        <v>0</v>
      </c>
      <c r="W48" s="15">
        <f t="shared" si="38"/>
        <v>0</v>
      </c>
      <c r="X48" s="95">
        <f t="shared" si="8"/>
        <v>129373</v>
      </c>
      <c r="Y48" s="45">
        <f>SUM(Y49:Y56)</f>
        <v>0</v>
      </c>
      <c r="Z48" s="45">
        <f>SUM(Z49:Z56)</f>
        <v>0</v>
      </c>
      <c r="AA48" s="45">
        <f>SUM(AA49:AA56)</f>
        <v>0</v>
      </c>
      <c r="AB48" s="45">
        <f t="shared" si="9"/>
        <v>0</v>
      </c>
      <c r="AC48" s="15">
        <f t="shared" si="39"/>
        <v>129373</v>
      </c>
      <c r="AD48" s="15">
        <f t="shared" si="40"/>
        <v>0</v>
      </c>
      <c r="AE48" s="15">
        <f t="shared" si="41"/>
        <v>0</v>
      </c>
      <c r="AF48" s="95">
        <f t="shared" si="13"/>
        <v>129373</v>
      </c>
    </row>
    <row r="49" spans="1:32" ht="17.25" customHeight="1" x14ac:dyDescent="0.2">
      <c r="A49" s="11"/>
      <c r="B49" s="47"/>
      <c r="C49" s="48">
        <v>1</v>
      </c>
      <c r="D49" s="49" t="s">
        <v>11</v>
      </c>
      <c r="E49" s="20">
        <v>0</v>
      </c>
      <c r="F49" s="20">
        <v>0</v>
      </c>
      <c r="G49" s="20"/>
      <c r="H49" s="119">
        <f t="shared" si="0"/>
        <v>0</v>
      </c>
      <c r="I49" s="20"/>
      <c r="J49" s="20"/>
      <c r="K49" s="20"/>
      <c r="L49" s="50">
        <f t="shared" si="1"/>
        <v>0</v>
      </c>
      <c r="M49" s="20">
        <f t="shared" si="35"/>
        <v>0</v>
      </c>
      <c r="N49" s="20">
        <f t="shared" si="35"/>
        <v>0</v>
      </c>
      <c r="O49" s="20">
        <f t="shared" si="35"/>
        <v>0</v>
      </c>
      <c r="P49" s="51">
        <f t="shared" si="3"/>
        <v>0</v>
      </c>
      <c r="Q49" s="20"/>
      <c r="R49" s="20"/>
      <c r="S49" s="20"/>
      <c r="T49" s="50">
        <f t="shared" si="4"/>
        <v>0</v>
      </c>
      <c r="U49" s="20">
        <f t="shared" si="36"/>
        <v>0</v>
      </c>
      <c r="V49" s="20">
        <f t="shared" si="37"/>
        <v>0</v>
      </c>
      <c r="W49" s="20">
        <f t="shared" si="38"/>
        <v>0</v>
      </c>
      <c r="X49" s="181">
        <f t="shared" si="8"/>
        <v>0</v>
      </c>
      <c r="Y49" s="20"/>
      <c r="Z49" s="20"/>
      <c r="AA49" s="20"/>
      <c r="AB49" s="50">
        <f t="shared" si="9"/>
        <v>0</v>
      </c>
      <c r="AC49" s="20">
        <f t="shared" si="39"/>
        <v>0</v>
      </c>
      <c r="AD49" s="20">
        <f t="shared" si="40"/>
        <v>0</v>
      </c>
      <c r="AE49" s="20">
        <f t="shared" si="41"/>
        <v>0</v>
      </c>
      <c r="AF49" s="181">
        <f t="shared" si="13"/>
        <v>0</v>
      </c>
    </row>
    <row r="50" spans="1:32" ht="30" x14ac:dyDescent="0.2">
      <c r="A50" s="11"/>
      <c r="B50" s="23"/>
      <c r="C50" s="24">
        <v>2</v>
      </c>
      <c r="D50" s="25" t="s">
        <v>12</v>
      </c>
      <c r="E50" s="20">
        <v>0</v>
      </c>
      <c r="F50" s="20">
        <v>0</v>
      </c>
      <c r="G50" s="20"/>
      <c r="H50" s="30">
        <f t="shared" si="0"/>
        <v>0</v>
      </c>
      <c r="I50" s="20"/>
      <c r="J50" s="20"/>
      <c r="K50" s="20"/>
      <c r="L50" s="26">
        <f t="shared" si="1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7">
        <f t="shared" si="3"/>
        <v>0</v>
      </c>
      <c r="Q50" s="20"/>
      <c r="R50" s="20"/>
      <c r="S50" s="20"/>
      <c r="T50" s="26">
        <f t="shared" si="4"/>
        <v>0</v>
      </c>
      <c r="U50" s="20">
        <f t="shared" si="36"/>
        <v>0</v>
      </c>
      <c r="V50" s="20">
        <f t="shared" si="37"/>
        <v>0</v>
      </c>
      <c r="W50" s="20">
        <f t="shared" si="38"/>
        <v>0</v>
      </c>
      <c r="X50" s="31">
        <f t="shared" si="8"/>
        <v>0</v>
      </c>
      <c r="Y50" s="20"/>
      <c r="Z50" s="20"/>
      <c r="AA50" s="20"/>
      <c r="AB50" s="26">
        <f t="shared" si="9"/>
        <v>0</v>
      </c>
      <c r="AC50" s="20">
        <f t="shared" si="39"/>
        <v>0</v>
      </c>
      <c r="AD50" s="20">
        <f t="shared" si="40"/>
        <v>0</v>
      </c>
      <c r="AE50" s="20">
        <f t="shared" si="41"/>
        <v>0</v>
      </c>
      <c r="AF50" s="31">
        <f t="shared" si="13"/>
        <v>0</v>
      </c>
    </row>
    <row r="51" spans="1:32" ht="17.25" customHeight="1" x14ac:dyDescent="0.2">
      <c r="A51" s="4"/>
      <c r="B51" s="23"/>
      <c r="C51" s="28">
        <v>3</v>
      </c>
      <c r="D51" s="29" t="s">
        <v>13</v>
      </c>
      <c r="E51" s="20">
        <v>0</v>
      </c>
      <c r="F51" s="20">
        <v>0</v>
      </c>
      <c r="G51" s="20"/>
      <c r="H51" s="30">
        <f t="shared" si="0"/>
        <v>0</v>
      </c>
      <c r="I51" s="20"/>
      <c r="J51" s="20"/>
      <c r="K51" s="20"/>
      <c r="L51" s="26">
        <f t="shared" si="1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7">
        <f t="shared" si="3"/>
        <v>0</v>
      </c>
      <c r="Q51" s="20"/>
      <c r="R51" s="20"/>
      <c r="S51" s="20"/>
      <c r="T51" s="26">
        <f t="shared" si="4"/>
        <v>0</v>
      </c>
      <c r="U51" s="20">
        <f t="shared" si="36"/>
        <v>0</v>
      </c>
      <c r="V51" s="20">
        <f t="shared" si="37"/>
        <v>0</v>
      </c>
      <c r="W51" s="20">
        <f t="shared" si="38"/>
        <v>0</v>
      </c>
      <c r="X51" s="31">
        <f t="shared" si="8"/>
        <v>0</v>
      </c>
      <c r="Y51" s="20"/>
      <c r="Z51" s="20"/>
      <c r="AA51" s="20"/>
      <c r="AB51" s="26">
        <f t="shared" si="9"/>
        <v>0</v>
      </c>
      <c r="AC51" s="20">
        <f t="shared" si="39"/>
        <v>0</v>
      </c>
      <c r="AD51" s="20">
        <f t="shared" si="40"/>
        <v>0</v>
      </c>
      <c r="AE51" s="20">
        <f t="shared" si="41"/>
        <v>0</v>
      </c>
      <c r="AF51" s="31">
        <f t="shared" si="13"/>
        <v>0</v>
      </c>
    </row>
    <row r="52" spans="1:32" ht="17.25" customHeight="1" x14ac:dyDescent="0.2">
      <c r="A52" s="4"/>
      <c r="B52" s="23"/>
      <c r="C52" s="28">
        <v>4</v>
      </c>
      <c r="D52" s="29" t="s">
        <v>14</v>
      </c>
      <c r="E52" s="20">
        <v>0</v>
      </c>
      <c r="F52" s="20">
        <v>0</v>
      </c>
      <c r="G52" s="20">
        <v>0</v>
      </c>
      <c r="H52" s="30">
        <f t="shared" si="0"/>
        <v>0</v>
      </c>
      <c r="I52" s="20"/>
      <c r="J52" s="20"/>
      <c r="K52" s="20"/>
      <c r="L52" s="26">
        <f t="shared" si="1"/>
        <v>0</v>
      </c>
      <c r="M52" s="20">
        <f t="shared" si="35"/>
        <v>0</v>
      </c>
      <c r="N52" s="20">
        <f t="shared" si="35"/>
        <v>0</v>
      </c>
      <c r="O52" s="20">
        <f t="shared" si="35"/>
        <v>0</v>
      </c>
      <c r="P52" s="27">
        <f t="shared" si="3"/>
        <v>0</v>
      </c>
      <c r="Q52" s="20"/>
      <c r="R52" s="20"/>
      <c r="S52" s="20"/>
      <c r="T52" s="26">
        <f t="shared" si="4"/>
        <v>0</v>
      </c>
      <c r="U52" s="20">
        <f t="shared" si="36"/>
        <v>0</v>
      </c>
      <c r="V52" s="20">
        <f t="shared" si="37"/>
        <v>0</v>
      </c>
      <c r="W52" s="20">
        <f t="shared" si="38"/>
        <v>0</v>
      </c>
      <c r="X52" s="31">
        <f t="shared" si="8"/>
        <v>0</v>
      </c>
      <c r="Y52" s="20"/>
      <c r="Z52" s="20"/>
      <c r="AA52" s="20"/>
      <c r="AB52" s="26">
        <f t="shared" si="9"/>
        <v>0</v>
      </c>
      <c r="AC52" s="20">
        <f t="shared" si="39"/>
        <v>0</v>
      </c>
      <c r="AD52" s="20">
        <f t="shared" si="40"/>
        <v>0</v>
      </c>
      <c r="AE52" s="20">
        <f t="shared" si="41"/>
        <v>0</v>
      </c>
      <c r="AF52" s="31">
        <f t="shared" si="13"/>
        <v>0</v>
      </c>
    </row>
    <row r="53" spans="1:32" ht="17.25" customHeight="1" x14ac:dyDescent="0.2">
      <c r="A53" s="4" t="s">
        <v>112</v>
      </c>
      <c r="B53" s="23"/>
      <c r="C53" s="28">
        <v>5</v>
      </c>
      <c r="D53" s="29" t="s">
        <v>15</v>
      </c>
      <c r="E53" s="20">
        <v>0</v>
      </c>
      <c r="F53" s="20">
        <v>0</v>
      </c>
      <c r="G53" s="20">
        <v>0</v>
      </c>
      <c r="H53" s="30">
        <f t="shared" si="0"/>
        <v>0</v>
      </c>
      <c r="I53" s="20">
        <v>0</v>
      </c>
      <c r="J53" s="20">
        <v>0</v>
      </c>
      <c r="K53" s="20">
        <v>0</v>
      </c>
      <c r="L53" s="30">
        <f t="shared" si="1"/>
        <v>0</v>
      </c>
      <c r="M53" s="20">
        <v>0</v>
      </c>
      <c r="N53" s="20">
        <v>0</v>
      </c>
      <c r="O53" s="20">
        <v>0</v>
      </c>
      <c r="P53" s="31">
        <f t="shared" si="3"/>
        <v>0</v>
      </c>
      <c r="Q53" s="20">
        <v>0</v>
      </c>
      <c r="R53" s="20">
        <v>0</v>
      </c>
      <c r="S53" s="20">
        <v>0</v>
      </c>
      <c r="T53" s="30">
        <f t="shared" si="4"/>
        <v>0</v>
      </c>
      <c r="U53" s="20">
        <v>0</v>
      </c>
      <c r="V53" s="20">
        <v>0</v>
      </c>
      <c r="W53" s="20">
        <v>0</v>
      </c>
      <c r="X53" s="31">
        <f t="shared" si="8"/>
        <v>0</v>
      </c>
      <c r="Y53" s="20">
        <v>0</v>
      </c>
      <c r="Z53" s="20">
        <v>0</v>
      </c>
      <c r="AA53" s="20">
        <v>0</v>
      </c>
      <c r="AB53" s="30">
        <f t="shared" si="9"/>
        <v>0</v>
      </c>
      <c r="AC53" s="20">
        <v>0</v>
      </c>
      <c r="AD53" s="20">
        <v>0</v>
      </c>
      <c r="AE53" s="20">
        <v>0</v>
      </c>
      <c r="AF53" s="31">
        <f t="shared" si="13"/>
        <v>0</v>
      </c>
    </row>
    <row r="54" spans="1:32" ht="17.25" customHeight="1" x14ac:dyDescent="0.2">
      <c r="A54" s="4" t="s">
        <v>113</v>
      </c>
      <c r="B54" s="17"/>
      <c r="C54" s="18">
        <v>6</v>
      </c>
      <c r="D54" s="19" t="s">
        <v>17</v>
      </c>
      <c r="E54" s="20">
        <v>129373</v>
      </c>
      <c r="F54" s="20">
        <v>0</v>
      </c>
      <c r="G54" s="20">
        <v>0</v>
      </c>
      <c r="H54" s="90">
        <f t="shared" si="0"/>
        <v>129373</v>
      </c>
      <c r="I54" s="20">
        <v>0</v>
      </c>
      <c r="J54" s="20">
        <v>0</v>
      </c>
      <c r="K54" s="20">
        <v>0</v>
      </c>
      <c r="L54" s="20">
        <f t="shared" si="1"/>
        <v>0</v>
      </c>
      <c r="M54" s="20">
        <v>129373</v>
      </c>
      <c r="N54" s="20">
        <v>0</v>
      </c>
      <c r="O54" s="20">
        <v>0</v>
      </c>
      <c r="P54" s="21">
        <f t="shared" si="3"/>
        <v>129373</v>
      </c>
      <c r="Q54" s="20">
        <v>0</v>
      </c>
      <c r="R54" s="20">
        <v>0</v>
      </c>
      <c r="S54" s="20">
        <v>0</v>
      </c>
      <c r="T54" s="20">
        <f t="shared" si="4"/>
        <v>0</v>
      </c>
      <c r="U54" s="20">
        <v>129373</v>
      </c>
      <c r="V54" s="20">
        <v>0</v>
      </c>
      <c r="W54" s="20">
        <v>0</v>
      </c>
      <c r="X54" s="91">
        <f t="shared" si="8"/>
        <v>129373</v>
      </c>
      <c r="Y54" s="20">
        <v>0</v>
      </c>
      <c r="Z54" s="20">
        <v>0</v>
      </c>
      <c r="AA54" s="20">
        <v>0</v>
      </c>
      <c r="AB54" s="20">
        <f t="shared" si="9"/>
        <v>0</v>
      </c>
      <c r="AC54" s="20">
        <v>129373</v>
      </c>
      <c r="AD54" s="20">
        <v>0</v>
      </c>
      <c r="AE54" s="20">
        <v>0</v>
      </c>
      <c r="AF54" s="91">
        <f t="shared" si="13"/>
        <v>129373</v>
      </c>
    </row>
    <row r="55" spans="1:32" ht="17.25" customHeight="1" x14ac:dyDescent="0.2">
      <c r="A55" s="4" t="s">
        <v>114</v>
      </c>
      <c r="B55" s="23"/>
      <c r="C55" s="28">
        <v>7</v>
      </c>
      <c r="D55" s="29" t="s">
        <v>19</v>
      </c>
      <c r="E55" s="20">
        <v>0</v>
      </c>
      <c r="F55" s="20">
        <v>0</v>
      </c>
      <c r="G55" s="20">
        <v>0</v>
      </c>
      <c r="H55" s="30">
        <f t="shared" si="0"/>
        <v>0</v>
      </c>
      <c r="I55" s="20">
        <v>0</v>
      </c>
      <c r="J55" s="20">
        <v>0</v>
      </c>
      <c r="K55" s="20">
        <v>0</v>
      </c>
      <c r="L55" s="26">
        <f t="shared" si="1"/>
        <v>0</v>
      </c>
      <c r="M55" s="20">
        <v>0</v>
      </c>
      <c r="N55" s="20">
        <v>0</v>
      </c>
      <c r="O55" s="20">
        <v>0</v>
      </c>
      <c r="P55" s="27">
        <f t="shared" si="3"/>
        <v>0</v>
      </c>
      <c r="Q55" s="20">
        <v>0</v>
      </c>
      <c r="R55" s="20">
        <v>0</v>
      </c>
      <c r="S55" s="20">
        <v>0</v>
      </c>
      <c r="T55" s="26">
        <f t="shared" si="4"/>
        <v>0</v>
      </c>
      <c r="U55" s="20">
        <v>0</v>
      </c>
      <c r="V55" s="20">
        <v>0</v>
      </c>
      <c r="W55" s="20">
        <v>0</v>
      </c>
      <c r="X55" s="31">
        <f t="shared" si="8"/>
        <v>0</v>
      </c>
      <c r="Y55" s="20">
        <v>0</v>
      </c>
      <c r="Z55" s="20">
        <v>0</v>
      </c>
      <c r="AA55" s="20">
        <v>0</v>
      </c>
      <c r="AB55" s="26">
        <f t="shared" si="9"/>
        <v>0</v>
      </c>
      <c r="AC55" s="20">
        <v>0</v>
      </c>
      <c r="AD55" s="20">
        <v>0</v>
      </c>
      <c r="AE55" s="20">
        <v>0</v>
      </c>
      <c r="AF55" s="31">
        <f t="shared" si="13"/>
        <v>0</v>
      </c>
    </row>
    <row r="56" spans="1:32" ht="17.25" customHeight="1" x14ac:dyDescent="0.2">
      <c r="A56" s="4" t="s">
        <v>115</v>
      </c>
      <c r="B56" s="32"/>
      <c r="C56" s="33">
        <v>8</v>
      </c>
      <c r="D56" s="34" t="s">
        <v>20</v>
      </c>
      <c r="E56" s="71">
        <v>0</v>
      </c>
      <c r="F56" s="71">
        <v>0</v>
      </c>
      <c r="G56" s="71">
        <v>0</v>
      </c>
      <c r="H56" s="107">
        <f t="shared" si="0"/>
        <v>0</v>
      </c>
      <c r="I56" s="71">
        <v>0</v>
      </c>
      <c r="J56" s="71">
        <v>0</v>
      </c>
      <c r="K56" s="71">
        <v>0</v>
      </c>
      <c r="L56" s="35">
        <f t="shared" si="1"/>
        <v>0</v>
      </c>
      <c r="M56" s="71">
        <f t="shared" ref="M56:O61" si="42">+I56+E56</f>
        <v>0</v>
      </c>
      <c r="N56" s="71">
        <f t="shared" si="42"/>
        <v>0</v>
      </c>
      <c r="O56" s="71">
        <f t="shared" si="42"/>
        <v>0</v>
      </c>
      <c r="P56" s="35">
        <f t="shared" si="3"/>
        <v>0</v>
      </c>
      <c r="Q56" s="71">
        <v>0</v>
      </c>
      <c r="R56" s="71">
        <v>0</v>
      </c>
      <c r="S56" s="71">
        <v>0</v>
      </c>
      <c r="T56" s="35">
        <f t="shared" si="4"/>
        <v>0</v>
      </c>
      <c r="U56" s="71">
        <f t="shared" ref="U56:U61" si="43">+Q56+M56</f>
        <v>0</v>
      </c>
      <c r="V56" s="71">
        <f t="shared" ref="V56:V61" si="44">+R56+N56</f>
        <v>0</v>
      </c>
      <c r="W56" s="71">
        <f t="shared" ref="W56:W61" si="45">+S56+O56</f>
        <v>0</v>
      </c>
      <c r="X56" s="107">
        <f t="shared" si="8"/>
        <v>0</v>
      </c>
      <c r="Y56" s="71">
        <v>0</v>
      </c>
      <c r="Z56" s="71">
        <v>0</v>
      </c>
      <c r="AA56" s="71">
        <v>0</v>
      </c>
      <c r="AB56" s="35">
        <f t="shared" si="9"/>
        <v>0</v>
      </c>
      <c r="AC56" s="71">
        <f t="shared" ref="AC56:AC61" si="46">+Y56+U56</f>
        <v>0</v>
      </c>
      <c r="AD56" s="71">
        <f t="shared" ref="AD56:AD61" si="47">+Z56+V56</f>
        <v>0</v>
      </c>
      <c r="AE56" s="71">
        <f t="shared" ref="AE56:AE61" si="48">+AA56+W56</f>
        <v>0</v>
      </c>
      <c r="AF56" s="107">
        <f t="shared" si="13"/>
        <v>0</v>
      </c>
    </row>
    <row r="57" spans="1:32" ht="17.25" customHeight="1" x14ac:dyDescent="0.2">
      <c r="A57" s="11"/>
      <c r="B57" s="12">
        <v>6</v>
      </c>
      <c r="C57" s="13" t="s">
        <v>27</v>
      </c>
      <c r="D57" s="14"/>
      <c r="E57" s="57">
        <f>SUM(E58:E65)</f>
        <v>0</v>
      </c>
      <c r="F57" s="57">
        <f>SUM(F58:F65)</f>
        <v>0</v>
      </c>
      <c r="G57" s="57">
        <f>SUM(G58:G65)</f>
        <v>0</v>
      </c>
      <c r="H57" s="15">
        <f t="shared" si="0"/>
        <v>0</v>
      </c>
      <c r="I57" s="57">
        <f>SUM(I58:I65)</f>
        <v>0</v>
      </c>
      <c r="J57" s="57">
        <f>SUM(J58:J65)</f>
        <v>0</v>
      </c>
      <c r="K57" s="57">
        <f>SUM(K58:K65)</f>
        <v>0</v>
      </c>
      <c r="L57" s="57">
        <f t="shared" si="1"/>
        <v>0</v>
      </c>
      <c r="M57" s="15">
        <f t="shared" si="42"/>
        <v>0</v>
      </c>
      <c r="N57" s="15">
        <f t="shared" si="42"/>
        <v>0</v>
      </c>
      <c r="O57" s="15">
        <f t="shared" si="42"/>
        <v>0</v>
      </c>
      <c r="P57" s="58">
        <f t="shared" si="3"/>
        <v>0</v>
      </c>
      <c r="Q57" s="57">
        <f>SUM(Q58:Q65)</f>
        <v>0</v>
      </c>
      <c r="R57" s="57">
        <f>SUM(R58:R65)</f>
        <v>0</v>
      </c>
      <c r="S57" s="57">
        <f>SUM(S58:S65)</f>
        <v>0</v>
      </c>
      <c r="T57" s="57">
        <f t="shared" si="4"/>
        <v>0</v>
      </c>
      <c r="U57" s="15">
        <f t="shared" si="43"/>
        <v>0</v>
      </c>
      <c r="V57" s="15">
        <f t="shared" si="44"/>
        <v>0</v>
      </c>
      <c r="W57" s="15">
        <f t="shared" si="45"/>
        <v>0</v>
      </c>
      <c r="X57" s="16">
        <f t="shared" si="8"/>
        <v>0</v>
      </c>
      <c r="Y57" s="57">
        <f>SUM(Y58:Y65)</f>
        <v>0</v>
      </c>
      <c r="Z57" s="57">
        <f>SUM(Z58:Z65)</f>
        <v>0</v>
      </c>
      <c r="AA57" s="57">
        <f>SUM(AA58:AA65)</f>
        <v>0</v>
      </c>
      <c r="AB57" s="57">
        <f t="shared" si="9"/>
        <v>0</v>
      </c>
      <c r="AC57" s="15">
        <f t="shared" si="46"/>
        <v>0</v>
      </c>
      <c r="AD57" s="15">
        <f t="shared" si="47"/>
        <v>0</v>
      </c>
      <c r="AE57" s="15">
        <f t="shared" si="48"/>
        <v>0</v>
      </c>
      <c r="AF57" s="16">
        <f t="shared" si="13"/>
        <v>0</v>
      </c>
    </row>
    <row r="58" spans="1:32" ht="17.25" customHeight="1" x14ac:dyDescent="0.2">
      <c r="A58" s="4"/>
      <c r="B58" s="17"/>
      <c r="C58" s="18">
        <v>1</v>
      </c>
      <c r="D58" s="19" t="s">
        <v>11</v>
      </c>
      <c r="E58" s="20"/>
      <c r="F58" s="20">
        <v>0</v>
      </c>
      <c r="G58" s="20">
        <v>0</v>
      </c>
      <c r="H58" s="90">
        <f t="shared" si="0"/>
        <v>0</v>
      </c>
      <c r="I58" s="20"/>
      <c r="J58" s="20"/>
      <c r="K58" s="20"/>
      <c r="L58" s="20">
        <f t="shared" si="1"/>
        <v>0</v>
      </c>
      <c r="M58" s="20">
        <f t="shared" si="42"/>
        <v>0</v>
      </c>
      <c r="N58" s="20">
        <f t="shared" si="42"/>
        <v>0</v>
      </c>
      <c r="O58" s="20">
        <f t="shared" si="42"/>
        <v>0</v>
      </c>
      <c r="P58" s="21">
        <f t="shared" si="3"/>
        <v>0</v>
      </c>
      <c r="Q58" s="20"/>
      <c r="R58" s="20"/>
      <c r="S58" s="20"/>
      <c r="T58" s="20">
        <f t="shared" si="4"/>
        <v>0</v>
      </c>
      <c r="U58" s="20">
        <f t="shared" si="43"/>
        <v>0</v>
      </c>
      <c r="V58" s="20">
        <f t="shared" si="44"/>
        <v>0</v>
      </c>
      <c r="W58" s="20">
        <f t="shared" si="45"/>
        <v>0</v>
      </c>
      <c r="X58" s="91">
        <f t="shared" si="8"/>
        <v>0</v>
      </c>
      <c r="Y58" s="20"/>
      <c r="Z58" s="20"/>
      <c r="AA58" s="20"/>
      <c r="AB58" s="20">
        <f t="shared" si="9"/>
        <v>0</v>
      </c>
      <c r="AC58" s="20">
        <f t="shared" si="46"/>
        <v>0</v>
      </c>
      <c r="AD58" s="20">
        <f t="shared" si="47"/>
        <v>0</v>
      </c>
      <c r="AE58" s="20">
        <f t="shared" si="48"/>
        <v>0</v>
      </c>
      <c r="AF58" s="91">
        <f t="shared" si="13"/>
        <v>0</v>
      </c>
    </row>
    <row r="59" spans="1:32" ht="30" x14ac:dyDescent="0.2">
      <c r="A59" s="4"/>
      <c r="B59" s="23"/>
      <c r="C59" s="24">
        <v>2</v>
      </c>
      <c r="D59" s="25" t="s">
        <v>12</v>
      </c>
      <c r="E59" s="20"/>
      <c r="F59" s="20">
        <v>0</v>
      </c>
      <c r="G59" s="20">
        <v>0</v>
      </c>
      <c r="H59" s="30">
        <f t="shared" si="0"/>
        <v>0</v>
      </c>
      <c r="I59" s="20"/>
      <c r="J59" s="20"/>
      <c r="K59" s="20"/>
      <c r="L59" s="26">
        <f t="shared" si="1"/>
        <v>0</v>
      </c>
      <c r="M59" s="20">
        <f t="shared" si="42"/>
        <v>0</v>
      </c>
      <c r="N59" s="20">
        <f t="shared" si="42"/>
        <v>0</v>
      </c>
      <c r="O59" s="20">
        <f t="shared" si="42"/>
        <v>0</v>
      </c>
      <c r="P59" s="27">
        <f t="shared" si="3"/>
        <v>0</v>
      </c>
      <c r="Q59" s="20"/>
      <c r="R59" s="20"/>
      <c r="S59" s="20"/>
      <c r="T59" s="26">
        <f t="shared" si="4"/>
        <v>0</v>
      </c>
      <c r="U59" s="20">
        <f t="shared" si="43"/>
        <v>0</v>
      </c>
      <c r="V59" s="20">
        <f t="shared" si="44"/>
        <v>0</v>
      </c>
      <c r="W59" s="20">
        <f t="shared" si="45"/>
        <v>0</v>
      </c>
      <c r="X59" s="31">
        <f t="shared" si="8"/>
        <v>0</v>
      </c>
      <c r="Y59" s="20"/>
      <c r="Z59" s="20"/>
      <c r="AA59" s="20"/>
      <c r="AB59" s="26">
        <f t="shared" si="9"/>
        <v>0</v>
      </c>
      <c r="AC59" s="20">
        <f t="shared" si="46"/>
        <v>0</v>
      </c>
      <c r="AD59" s="20">
        <f t="shared" si="47"/>
        <v>0</v>
      </c>
      <c r="AE59" s="20">
        <f t="shared" si="48"/>
        <v>0</v>
      </c>
      <c r="AF59" s="31">
        <f t="shared" si="13"/>
        <v>0</v>
      </c>
    </row>
    <row r="60" spans="1:32" ht="17.25" customHeight="1" x14ac:dyDescent="0.2">
      <c r="A60" s="4"/>
      <c r="B60" s="23"/>
      <c r="C60" s="28">
        <v>3</v>
      </c>
      <c r="D60" s="29" t="s">
        <v>13</v>
      </c>
      <c r="E60" s="20"/>
      <c r="F60" s="20">
        <v>0</v>
      </c>
      <c r="G60" s="20">
        <v>0</v>
      </c>
      <c r="H60" s="30">
        <f t="shared" si="0"/>
        <v>0</v>
      </c>
      <c r="I60" s="20"/>
      <c r="J60" s="20"/>
      <c r="K60" s="20"/>
      <c r="L60" s="26">
        <f t="shared" si="1"/>
        <v>0</v>
      </c>
      <c r="M60" s="20">
        <f t="shared" si="42"/>
        <v>0</v>
      </c>
      <c r="N60" s="20">
        <f t="shared" si="42"/>
        <v>0</v>
      </c>
      <c r="O60" s="20">
        <f t="shared" si="42"/>
        <v>0</v>
      </c>
      <c r="P60" s="27">
        <f t="shared" si="3"/>
        <v>0</v>
      </c>
      <c r="Q60" s="20"/>
      <c r="R60" s="20"/>
      <c r="S60" s="20"/>
      <c r="T60" s="26">
        <f t="shared" si="4"/>
        <v>0</v>
      </c>
      <c r="U60" s="20">
        <f t="shared" si="43"/>
        <v>0</v>
      </c>
      <c r="V60" s="20">
        <f t="shared" si="44"/>
        <v>0</v>
      </c>
      <c r="W60" s="20">
        <f t="shared" si="45"/>
        <v>0</v>
      </c>
      <c r="X60" s="31">
        <f t="shared" si="8"/>
        <v>0</v>
      </c>
      <c r="Y60" s="20"/>
      <c r="Z60" s="20"/>
      <c r="AA60" s="20"/>
      <c r="AB60" s="26">
        <f t="shared" si="9"/>
        <v>0</v>
      </c>
      <c r="AC60" s="20">
        <f t="shared" si="46"/>
        <v>0</v>
      </c>
      <c r="AD60" s="20">
        <f t="shared" si="47"/>
        <v>0</v>
      </c>
      <c r="AE60" s="20">
        <f t="shared" si="48"/>
        <v>0</v>
      </c>
      <c r="AF60" s="31">
        <f t="shared" si="13"/>
        <v>0</v>
      </c>
    </row>
    <row r="61" spans="1:32" ht="17.25" customHeight="1" x14ac:dyDescent="0.2">
      <c r="A61" s="4"/>
      <c r="B61" s="23"/>
      <c r="C61" s="28">
        <v>4</v>
      </c>
      <c r="D61" s="29" t="s">
        <v>14</v>
      </c>
      <c r="E61" s="20">
        <v>0</v>
      </c>
      <c r="F61" s="20">
        <v>0</v>
      </c>
      <c r="G61" s="20">
        <v>0</v>
      </c>
      <c r="H61" s="30">
        <f t="shared" si="0"/>
        <v>0</v>
      </c>
      <c r="I61" s="20"/>
      <c r="J61" s="20"/>
      <c r="K61" s="20"/>
      <c r="L61" s="26">
        <f t="shared" si="1"/>
        <v>0</v>
      </c>
      <c r="M61" s="20">
        <f t="shared" si="42"/>
        <v>0</v>
      </c>
      <c r="N61" s="20">
        <f t="shared" si="42"/>
        <v>0</v>
      </c>
      <c r="O61" s="20">
        <f t="shared" si="42"/>
        <v>0</v>
      </c>
      <c r="P61" s="27">
        <f t="shared" si="3"/>
        <v>0</v>
      </c>
      <c r="Q61" s="20"/>
      <c r="R61" s="20"/>
      <c r="S61" s="20"/>
      <c r="T61" s="26">
        <f t="shared" si="4"/>
        <v>0</v>
      </c>
      <c r="U61" s="20">
        <f t="shared" si="43"/>
        <v>0</v>
      </c>
      <c r="V61" s="20">
        <f t="shared" si="44"/>
        <v>0</v>
      </c>
      <c r="W61" s="20">
        <f t="shared" si="45"/>
        <v>0</v>
      </c>
      <c r="X61" s="31">
        <f t="shared" si="8"/>
        <v>0</v>
      </c>
      <c r="Y61" s="20"/>
      <c r="Z61" s="20"/>
      <c r="AA61" s="20"/>
      <c r="AB61" s="26">
        <f t="shared" si="9"/>
        <v>0</v>
      </c>
      <c r="AC61" s="20">
        <f t="shared" si="46"/>
        <v>0</v>
      </c>
      <c r="AD61" s="20">
        <f t="shared" si="47"/>
        <v>0</v>
      </c>
      <c r="AE61" s="20">
        <f t="shared" si="48"/>
        <v>0</v>
      </c>
      <c r="AF61" s="31">
        <f t="shared" si="13"/>
        <v>0</v>
      </c>
    </row>
    <row r="62" spans="1:32" ht="17.25" customHeight="1" x14ac:dyDescent="0.2">
      <c r="A62" s="4" t="s">
        <v>112</v>
      </c>
      <c r="B62" s="23"/>
      <c r="C62" s="28">
        <v>5</v>
      </c>
      <c r="D62" s="29" t="s">
        <v>15</v>
      </c>
      <c r="E62" s="20">
        <v>0</v>
      </c>
      <c r="F62" s="20">
        <v>0</v>
      </c>
      <c r="G62" s="20">
        <v>0</v>
      </c>
      <c r="H62" s="30">
        <f t="shared" si="0"/>
        <v>0</v>
      </c>
      <c r="I62" s="20">
        <v>0</v>
      </c>
      <c r="J62" s="20">
        <v>0</v>
      </c>
      <c r="K62" s="20">
        <v>0</v>
      </c>
      <c r="L62" s="30">
        <f t="shared" si="1"/>
        <v>0</v>
      </c>
      <c r="M62" s="20">
        <v>0</v>
      </c>
      <c r="N62" s="20">
        <v>0</v>
      </c>
      <c r="O62" s="20">
        <v>0</v>
      </c>
      <c r="P62" s="31">
        <f t="shared" si="3"/>
        <v>0</v>
      </c>
      <c r="Q62" s="20">
        <v>0</v>
      </c>
      <c r="R62" s="20">
        <v>0</v>
      </c>
      <c r="S62" s="20">
        <v>0</v>
      </c>
      <c r="T62" s="30">
        <f t="shared" si="4"/>
        <v>0</v>
      </c>
      <c r="U62" s="20">
        <v>0</v>
      </c>
      <c r="V62" s="20">
        <v>0</v>
      </c>
      <c r="W62" s="20">
        <v>0</v>
      </c>
      <c r="X62" s="31">
        <f t="shared" si="8"/>
        <v>0</v>
      </c>
      <c r="Y62" s="20">
        <v>0</v>
      </c>
      <c r="Z62" s="20">
        <v>0</v>
      </c>
      <c r="AA62" s="20">
        <v>0</v>
      </c>
      <c r="AB62" s="30">
        <f t="shared" si="9"/>
        <v>0</v>
      </c>
      <c r="AC62" s="20">
        <v>0</v>
      </c>
      <c r="AD62" s="20">
        <v>0</v>
      </c>
      <c r="AE62" s="20">
        <v>0</v>
      </c>
      <c r="AF62" s="31">
        <f t="shared" si="13"/>
        <v>0</v>
      </c>
    </row>
    <row r="63" spans="1:32" ht="17.25" customHeight="1" x14ac:dyDescent="0.2">
      <c r="A63" s="4" t="s">
        <v>113</v>
      </c>
      <c r="B63" s="17"/>
      <c r="C63" s="18">
        <v>6</v>
      </c>
      <c r="D63" s="19" t="s">
        <v>17</v>
      </c>
      <c r="E63" s="20">
        <v>0</v>
      </c>
      <c r="F63" s="20">
        <v>0</v>
      </c>
      <c r="G63" s="20">
        <v>0</v>
      </c>
      <c r="H63" s="90">
        <f t="shared" si="0"/>
        <v>0</v>
      </c>
      <c r="I63" s="20">
        <v>0</v>
      </c>
      <c r="J63" s="20">
        <v>0</v>
      </c>
      <c r="K63" s="20">
        <v>0</v>
      </c>
      <c r="L63" s="20">
        <f t="shared" si="1"/>
        <v>0</v>
      </c>
      <c r="M63" s="20">
        <v>0</v>
      </c>
      <c r="N63" s="20">
        <v>0</v>
      </c>
      <c r="O63" s="20">
        <v>0</v>
      </c>
      <c r="P63" s="21">
        <f t="shared" si="3"/>
        <v>0</v>
      </c>
      <c r="Q63" s="20">
        <v>0</v>
      </c>
      <c r="R63" s="20">
        <v>0</v>
      </c>
      <c r="S63" s="20">
        <v>0</v>
      </c>
      <c r="T63" s="20">
        <f t="shared" si="4"/>
        <v>0</v>
      </c>
      <c r="U63" s="20">
        <v>0</v>
      </c>
      <c r="V63" s="20">
        <v>0</v>
      </c>
      <c r="W63" s="20">
        <v>0</v>
      </c>
      <c r="X63" s="91">
        <f t="shared" si="8"/>
        <v>0</v>
      </c>
      <c r="Y63" s="20">
        <v>0</v>
      </c>
      <c r="Z63" s="20">
        <v>0</v>
      </c>
      <c r="AA63" s="20">
        <v>0</v>
      </c>
      <c r="AB63" s="20">
        <f t="shared" si="9"/>
        <v>0</v>
      </c>
      <c r="AC63" s="20">
        <v>0</v>
      </c>
      <c r="AD63" s="20">
        <v>0</v>
      </c>
      <c r="AE63" s="20">
        <v>0</v>
      </c>
      <c r="AF63" s="91">
        <f t="shared" si="13"/>
        <v>0</v>
      </c>
    </row>
    <row r="64" spans="1:32" ht="17.25" customHeight="1" x14ac:dyDescent="0.2">
      <c r="A64" s="4" t="s">
        <v>114</v>
      </c>
      <c r="B64" s="23"/>
      <c r="C64" s="28">
        <v>7</v>
      </c>
      <c r="D64" s="29" t="s">
        <v>19</v>
      </c>
      <c r="E64" s="20">
        <v>0</v>
      </c>
      <c r="F64" s="20">
        <v>0</v>
      </c>
      <c r="G64" s="20">
        <v>0</v>
      </c>
      <c r="H64" s="30">
        <f t="shared" si="0"/>
        <v>0</v>
      </c>
      <c r="I64" s="20">
        <v>0</v>
      </c>
      <c r="J64" s="20">
        <v>0</v>
      </c>
      <c r="K64" s="20">
        <v>0</v>
      </c>
      <c r="L64" s="26">
        <f t="shared" si="1"/>
        <v>0</v>
      </c>
      <c r="M64" s="20">
        <v>0</v>
      </c>
      <c r="N64" s="20">
        <v>0</v>
      </c>
      <c r="O64" s="20">
        <v>0</v>
      </c>
      <c r="P64" s="27">
        <f t="shared" si="3"/>
        <v>0</v>
      </c>
      <c r="Q64" s="20">
        <v>0</v>
      </c>
      <c r="R64" s="20">
        <v>0</v>
      </c>
      <c r="S64" s="20">
        <v>0</v>
      </c>
      <c r="T64" s="26">
        <f t="shared" si="4"/>
        <v>0</v>
      </c>
      <c r="U64" s="20">
        <v>0</v>
      </c>
      <c r="V64" s="20">
        <v>0</v>
      </c>
      <c r="W64" s="20">
        <v>0</v>
      </c>
      <c r="X64" s="31">
        <f t="shared" si="8"/>
        <v>0</v>
      </c>
      <c r="Y64" s="20">
        <v>0</v>
      </c>
      <c r="Z64" s="20">
        <v>0</v>
      </c>
      <c r="AA64" s="20">
        <v>0</v>
      </c>
      <c r="AB64" s="26">
        <f t="shared" si="9"/>
        <v>0</v>
      </c>
      <c r="AC64" s="20">
        <v>0</v>
      </c>
      <c r="AD64" s="20">
        <v>0</v>
      </c>
      <c r="AE64" s="20">
        <v>0</v>
      </c>
      <c r="AF64" s="31">
        <f t="shared" si="13"/>
        <v>0</v>
      </c>
    </row>
    <row r="65" spans="1:32" ht="17.25" customHeight="1" x14ac:dyDescent="0.2">
      <c r="A65" s="4" t="s">
        <v>115</v>
      </c>
      <c r="B65" s="23"/>
      <c r="C65" s="28">
        <v>8</v>
      </c>
      <c r="D65" s="29" t="s">
        <v>20</v>
      </c>
      <c r="E65" s="20">
        <v>0</v>
      </c>
      <c r="F65" s="20">
        <v>0</v>
      </c>
      <c r="G65" s="20">
        <v>0</v>
      </c>
      <c r="H65" s="30">
        <f t="shared" si="0"/>
        <v>0</v>
      </c>
      <c r="I65" s="20">
        <v>0</v>
      </c>
      <c r="J65" s="20">
        <v>0</v>
      </c>
      <c r="K65" s="20">
        <v>0</v>
      </c>
      <c r="L65" s="26">
        <f t="shared" si="1"/>
        <v>0</v>
      </c>
      <c r="M65" s="20">
        <f t="shared" ref="M65:O70" si="49">+I65+E65</f>
        <v>0</v>
      </c>
      <c r="N65" s="20">
        <f t="shared" si="49"/>
        <v>0</v>
      </c>
      <c r="O65" s="20">
        <f t="shared" si="49"/>
        <v>0</v>
      </c>
      <c r="P65" s="26">
        <f t="shared" si="3"/>
        <v>0</v>
      </c>
      <c r="Q65" s="20">
        <v>0</v>
      </c>
      <c r="R65" s="20">
        <v>0</v>
      </c>
      <c r="S65" s="20">
        <v>0</v>
      </c>
      <c r="T65" s="26">
        <f t="shared" si="4"/>
        <v>0</v>
      </c>
      <c r="U65" s="20">
        <f t="shared" ref="U65:U70" si="50">+Q65+M65</f>
        <v>0</v>
      </c>
      <c r="V65" s="20">
        <f t="shared" ref="V65:V70" si="51">+R65+N65</f>
        <v>0</v>
      </c>
      <c r="W65" s="20">
        <f t="shared" ref="W65:W70" si="52">+S65+O65</f>
        <v>0</v>
      </c>
      <c r="X65" s="30">
        <f t="shared" si="8"/>
        <v>0</v>
      </c>
      <c r="Y65" s="20">
        <v>0</v>
      </c>
      <c r="Z65" s="20">
        <v>0</v>
      </c>
      <c r="AA65" s="20">
        <v>0</v>
      </c>
      <c r="AB65" s="26">
        <f t="shared" si="9"/>
        <v>0</v>
      </c>
      <c r="AC65" s="20">
        <f t="shared" ref="AC65:AC70" si="53">+Y65+U65</f>
        <v>0</v>
      </c>
      <c r="AD65" s="20">
        <f t="shared" ref="AD65:AD70" si="54">+Z65+V65</f>
        <v>0</v>
      </c>
      <c r="AE65" s="20">
        <f t="shared" ref="AE65:AE70" si="55">+AA65+W65</f>
        <v>0</v>
      </c>
      <c r="AF65" s="30">
        <f t="shared" si="13"/>
        <v>0</v>
      </c>
    </row>
    <row r="66" spans="1:32" ht="17.25" customHeight="1" x14ac:dyDescent="0.2">
      <c r="A66" s="11"/>
      <c r="B66" s="12">
        <v>7</v>
      </c>
      <c r="C66" s="13" t="s">
        <v>28</v>
      </c>
      <c r="D66" s="14"/>
      <c r="E66" s="57">
        <f>SUM(E67:E74)</f>
        <v>10075</v>
      </c>
      <c r="F66" s="57">
        <f>SUM(F67:F74)</f>
        <v>3345</v>
      </c>
      <c r="G66" s="57">
        <f>SUM(G67:G74)</f>
        <v>0</v>
      </c>
      <c r="H66" s="15">
        <f t="shared" si="0"/>
        <v>13420</v>
      </c>
      <c r="I66" s="57">
        <f>SUM(I67:I74)</f>
        <v>0</v>
      </c>
      <c r="J66" s="57">
        <f>SUM(J67:J74)</f>
        <v>762</v>
      </c>
      <c r="K66" s="57">
        <f>SUM(K67:K74)</f>
        <v>0</v>
      </c>
      <c r="L66" s="57">
        <f t="shared" si="1"/>
        <v>762</v>
      </c>
      <c r="M66" s="15">
        <f t="shared" si="49"/>
        <v>10075</v>
      </c>
      <c r="N66" s="15">
        <f t="shared" si="49"/>
        <v>4107</v>
      </c>
      <c r="O66" s="15">
        <f t="shared" si="49"/>
        <v>0</v>
      </c>
      <c r="P66" s="58">
        <f t="shared" si="3"/>
        <v>14182</v>
      </c>
      <c r="Q66" s="57">
        <f>SUM(Q67:Q74)</f>
        <v>0</v>
      </c>
      <c r="R66" s="57">
        <f>SUM(R67:R74)</f>
        <v>0</v>
      </c>
      <c r="S66" s="57">
        <f>SUM(S67:S74)</f>
        <v>0</v>
      </c>
      <c r="T66" s="57">
        <f t="shared" si="4"/>
        <v>0</v>
      </c>
      <c r="U66" s="15">
        <f t="shared" si="50"/>
        <v>10075</v>
      </c>
      <c r="V66" s="15">
        <f t="shared" si="51"/>
        <v>4107</v>
      </c>
      <c r="W66" s="15">
        <f t="shared" si="52"/>
        <v>0</v>
      </c>
      <c r="X66" s="16">
        <f t="shared" si="8"/>
        <v>14182</v>
      </c>
      <c r="Y66" s="57">
        <f>SUM(Y67:Y74)</f>
        <v>0</v>
      </c>
      <c r="Z66" s="57">
        <f>SUM(Z67:Z74)</f>
        <v>0</v>
      </c>
      <c r="AA66" s="57">
        <f>SUM(AA67:AA74)</f>
        <v>0</v>
      </c>
      <c r="AB66" s="57">
        <f t="shared" si="9"/>
        <v>0</v>
      </c>
      <c r="AC66" s="15">
        <f t="shared" si="53"/>
        <v>10075</v>
      </c>
      <c r="AD66" s="15">
        <f t="shared" si="54"/>
        <v>4107</v>
      </c>
      <c r="AE66" s="15">
        <f t="shared" si="55"/>
        <v>0</v>
      </c>
      <c r="AF66" s="16">
        <f t="shared" si="13"/>
        <v>14182</v>
      </c>
    </row>
    <row r="67" spans="1:32" ht="17.25" customHeight="1" x14ac:dyDescent="0.2">
      <c r="A67" s="4"/>
      <c r="B67" s="17"/>
      <c r="C67" s="18">
        <v>1</v>
      </c>
      <c r="D67" s="19" t="s">
        <v>11</v>
      </c>
      <c r="E67" s="20"/>
      <c r="F67" s="20">
        <v>100</v>
      </c>
      <c r="G67" s="20"/>
      <c r="H67" s="90">
        <f t="shared" si="0"/>
        <v>100</v>
      </c>
      <c r="I67" s="20"/>
      <c r="J67" s="20"/>
      <c r="K67" s="20"/>
      <c r="L67" s="20">
        <f t="shared" si="1"/>
        <v>0</v>
      </c>
      <c r="M67" s="20">
        <f t="shared" si="49"/>
        <v>0</v>
      </c>
      <c r="N67" s="20">
        <f t="shared" si="49"/>
        <v>100</v>
      </c>
      <c r="O67" s="20">
        <f t="shared" si="49"/>
        <v>0</v>
      </c>
      <c r="P67" s="21">
        <f t="shared" si="3"/>
        <v>100</v>
      </c>
      <c r="Q67" s="20"/>
      <c r="R67" s="20"/>
      <c r="S67" s="20"/>
      <c r="T67" s="20">
        <f t="shared" si="4"/>
        <v>0</v>
      </c>
      <c r="U67" s="20">
        <f t="shared" si="50"/>
        <v>0</v>
      </c>
      <c r="V67" s="20">
        <f t="shared" si="51"/>
        <v>100</v>
      </c>
      <c r="W67" s="20">
        <f t="shared" si="52"/>
        <v>0</v>
      </c>
      <c r="X67" s="91">
        <f t="shared" si="8"/>
        <v>100</v>
      </c>
      <c r="Y67" s="20"/>
      <c r="Z67" s="20"/>
      <c r="AA67" s="20"/>
      <c r="AB67" s="20">
        <f t="shared" si="9"/>
        <v>0</v>
      </c>
      <c r="AC67" s="20">
        <f t="shared" si="53"/>
        <v>0</v>
      </c>
      <c r="AD67" s="20">
        <f t="shared" si="54"/>
        <v>100</v>
      </c>
      <c r="AE67" s="20">
        <f t="shared" si="55"/>
        <v>0</v>
      </c>
      <c r="AF67" s="91">
        <f t="shared" si="13"/>
        <v>100</v>
      </c>
    </row>
    <row r="68" spans="1:32" ht="30" x14ac:dyDescent="0.2">
      <c r="A68" s="4"/>
      <c r="B68" s="23"/>
      <c r="C68" s="24">
        <v>2</v>
      </c>
      <c r="D68" s="25" t="s">
        <v>12</v>
      </c>
      <c r="E68" s="20"/>
      <c r="F68" s="20">
        <v>42</v>
      </c>
      <c r="G68" s="20"/>
      <c r="H68" s="30">
        <f t="shared" si="0"/>
        <v>42</v>
      </c>
      <c r="I68" s="20"/>
      <c r="J68" s="20"/>
      <c r="K68" s="20"/>
      <c r="L68" s="26">
        <f t="shared" si="1"/>
        <v>0</v>
      </c>
      <c r="M68" s="20">
        <f t="shared" si="49"/>
        <v>0</v>
      </c>
      <c r="N68" s="20">
        <f t="shared" si="49"/>
        <v>42</v>
      </c>
      <c r="O68" s="20">
        <f t="shared" si="49"/>
        <v>0</v>
      </c>
      <c r="P68" s="27">
        <f t="shared" si="3"/>
        <v>42</v>
      </c>
      <c r="Q68" s="20"/>
      <c r="R68" s="20"/>
      <c r="S68" s="20"/>
      <c r="T68" s="26">
        <f t="shared" si="4"/>
        <v>0</v>
      </c>
      <c r="U68" s="20">
        <f t="shared" si="50"/>
        <v>0</v>
      </c>
      <c r="V68" s="20">
        <f t="shared" si="51"/>
        <v>42</v>
      </c>
      <c r="W68" s="20">
        <f t="shared" si="52"/>
        <v>0</v>
      </c>
      <c r="X68" s="31">
        <f t="shared" si="8"/>
        <v>42</v>
      </c>
      <c r="Y68" s="20"/>
      <c r="Z68" s="20"/>
      <c r="AA68" s="20"/>
      <c r="AB68" s="26">
        <f t="shared" si="9"/>
        <v>0</v>
      </c>
      <c r="AC68" s="20">
        <f t="shared" si="53"/>
        <v>0</v>
      </c>
      <c r="AD68" s="20">
        <f t="shared" si="54"/>
        <v>42</v>
      </c>
      <c r="AE68" s="20">
        <f t="shared" si="55"/>
        <v>0</v>
      </c>
      <c r="AF68" s="31">
        <f t="shared" si="13"/>
        <v>42</v>
      </c>
    </row>
    <row r="69" spans="1:32" ht="17.25" customHeight="1" x14ac:dyDescent="0.2">
      <c r="A69" s="4"/>
      <c r="B69" s="23"/>
      <c r="C69" s="28">
        <v>3</v>
      </c>
      <c r="D69" s="29" t="s">
        <v>13</v>
      </c>
      <c r="E69" s="20">
        <v>10075</v>
      </c>
      <c r="F69" s="20">
        <v>3203</v>
      </c>
      <c r="G69" s="20"/>
      <c r="H69" s="30">
        <f t="shared" si="0"/>
        <v>13278</v>
      </c>
      <c r="I69" s="20">
        <v>0</v>
      </c>
      <c r="J69" s="20">
        <v>762</v>
      </c>
      <c r="K69" s="20"/>
      <c r="L69" s="26">
        <f t="shared" si="1"/>
        <v>762</v>
      </c>
      <c r="M69" s="20">
        <f t="shared" si="49"/>
        <v>10075</v>
      </c>
      <c r="N69" s="20">
        <f t="shared" si="49"/>
        <v>3965</v>
      </c>
      <c r="O69" s="20">
        <f t="shared" si="49"/>
        <v>0</v>
      </c>
      <c r="P69" s="27">
        <f t="shared" si="3"/>
        <v>14040</v>
      </c>
      <c r="Q69" s="20"/>
      <c r="R69" s="20"/>
      <c r="S69" s="20"/>
      <c r="T69" s="26">
        <f t="shared" si="4"/>
        <v>0</v>
      </c>
      <c r="U69" s="20">
        <f t="shared" si="50"/>
        <v>10075</v>
      </c>
      <c r="V69" s="20">
        <f t="shared" si="51"/>
        <v>3965</v>
      </c>
      <c r="W69" s="20">
        <f t="shared" si="52"/>
        <v>0</v>
      </c>
      <c r="X69" s="31">
        <f t="shared" si="8"/>
        <v>14040</v>
      </c>
      <c r="Y69" s="20"/>
      <c r="Z69" s="20"/>
      <c r="AA69" s="20"/>
      <c r="AB69" s="26">
        <f t="shared" si="9"/>
        <v>0</v>
      </c>
      <c r="AC69" s="20">
        <f t="shared" si="53"/>
        <v>10075</v>
      </c>
      <c r="AD69" s="20">
        <f t="shared" si="54"/>
        <v>3965</v>
      </c>
      <c r="AE69" s="20">
        <f t="shared" si="55"/>
        <v>0</v>
      </c>
      <c r="AF69" s="31">
        <f t="shared" si="13"/>
        <v>14040</v>
      </c>
    </row>
    <row r="70" spans="1:32" ht="17.25" customHeight="1" x14ac:dyDescent="0.2">
      <c r="A70" s="4"/>
      <c r="B70" s="23"/>
      <c r="C70" s="28">
        <v>4</v>
      </c>
      <c r="D70" s="29" t="s">
        <v>14</v>
      </c>
      <c r="E70" s="20"/>
      <c r="F70" s="20"/>
      <c r="G70" s="20"/>
      <c r="H70" s="30">
        <f t="shared" si="0"/>
        <v>0</v>
      </c>
      <c r="I70" s="20"/>
      <c r="J70" s="20"/>
      <c r="K70" s="20"/>
      <c r="L70" s="26">
        <f t="shared" si="1"/>
        <v>0</v>
      </c>
      <c r="M70" s="20">
        <f t="shared" si="49"/>
        <v>0</v>
      </c>
      <c r="N70" s="20">
        <f t="shared" si="49"/>
        <v>0</v>
      </c>
      <c r="O70" s="20">
        <f t="shared" si="49"/>
        <v>0</v>
      </c>
      <c r="P70" s="27">
        <f t="shared" si="3"/>
        <v>0</v>
      </c>
      <c r="Q70" s="20"/>
      <c r="R70" s="20"/>
      <c r="S70" s="20"/>
      <c r="T70" s="26">
        <f t="shared" si="4"/>
        <v>0</v>
      </c>
      <c r="U70" s="20">
        <f t="shared" si="50"/>
        <v>0</v>
      </c>
      <c r="V70" s="20">
        <f t="shared" si="51"/>
        <v>0</v>
      </c>
      <c r="W70" s="20">
        <f t="shared" si="52"/>
        <v>0</v>
      </c>
      <c r="X70" s="31">
        <f t="shared" si="8"/>
        <v>0</v>
      </c>
      <c r="Y70" s="20"/>
      <c r="Z70" s="20"/>
      <c r="AA70" s="20"/>
      <c r="AB70" s="26">
        <f t="shared" si="9"/>
        <v>0</v>
      </c>
      <c r="AC70" s="20">
        <f t="shared" si="53"/>
        <v>0</v>
      </c>
      <c r="AD70" s="20">
        <f t="shared" si="54"/>
        <v>0</v>
      </c>
      <c r="AE70" s="20">
        <f t="shared" si="55"/>
        <v>0</v>
      </c>
      <c r="AF70" s="31">
        <f t="shared" si="13"/>
        <v>0</v>
      </c>
    </row>
    <row r="71" spans="1:32" ht="17.25" customHeight="1" x14ac:dyDescent="0.2">
      <c r="A71" s="4" t="s">
        <v>112</v>
      </c>
      <c r="B71" s="23"/>
      <c r="C71" s="28">
        <v>5</v>
      </c>
      <c r="D71" s="29" t="s">
        <v>15</v>
      </c>
      <c r="E71" s="20">
        <v>0</v>
      </c>
      <c r="F71" s="20">
        <v>0</v>
      </c>
      <c r="G71" s="20">
        <v>0</v>
      </c>
      <c r="H71" s="30">
        <f t="shared" si="0"/>
        <v>0</v>
      </c>
      <c r="I71" s="20">
        <v>0</v>
      </c>
      <c r="J71" s="20">
        <v>0</v>
      </c>
      <c r="K71" s="20">
        <v>0</v>
      </c>
      <c r="L71" s="30">
        <f t="shared" si="1"/>
        <v>0</v>
      </c>
      <c r="M71" s="20">
        <v>0</v>
      </c>
      <c r="N71" s="20">
        <v>0</v>
      </c>
      <c r="O71" s="20">
        <v>0</v>
      </c>
      <c r="P71" s="31">
        <f t="shared" si="3"/>
        <v>0</v>
      </c>
      <c r="Q71" s="20">
        <v>0</v>
      </c>
      <c r="R71" s="20">
        <v>0</v>
      </c>
      <c r="S71" s="20">
        <v>0</v>
      </c>
      <c r="T71" s="30">
        <f t="shared" si="4"/>
        <v>0</v>
      </c>
      <c r="U71" s="20">
        <v>0</v>
      </c>
      <c r="V71" s="20">
        <v>0</v>
      </c>
      <c r="W71" s="20">
        <v>0</v>
      </c>
      <c r="X71" s="31">
        <f t="shared" si="8"/>
        <v>0</v>
      </c>
      <c r="Y71" s="20">
        <v>0</v>
      </c>
      <c r="Z71" s="20">
        <v>0</v>
      </c>
      <c r="AA71" s="20">
        <v>0</v>
      </c>
      <c r="AB71" s="30">
        <f t="shared" si="9"/>
        <v>0</v>
      </c>
      <c r="AC71" s="20">
        <v>0</v>
      </c>
      <c r="AD71" s="20">
        <v>0</v>
      </c>
      <c r="AE71" s="20">
        <v>0</v>
      </c>
      <c r="AF71" s="31">
        <f t="shared" si="13"/>
        <v>0</v>
      </c>
    </row>
    <row r="72" spans="1:32" ht="17.25" customHeight="1" x14ac:dyDescent="0.2">
      <c r="A72" s="4" t="s">
        <v>113</v>
      </c>
      <c r="B72" s="17"/>
      <c r="C72" s="18">
        <v>6</v>
      </c>
      <c r="D72" s="19" t="s">
        <v>17</v>
      </c>
      <c r="E72" s="20">
        <v>0</v>
      </c>
      <c r="F72" s="20">
        <v>0</v>
      </c>
      <c r="G72" s="20">
        <v>0</v>
      </c>
      <c r="H72" s="90">
        <f t="shared" si="0"/>
        <v>0</v>
      </c>
      <c r="I72" s="20">
        <v>0</v>
      </c>
      <c r="J72" s="20">
        <v>0</v>
      </c>
      <c r="K72" s="20">
        <v>0</v>
      </c>
      <c r="L72" s="20">
        <f t="shared" si="1"/>
        <v>0</v>
      </c>
      <c r="M72" s="20">
        <v>0</v>
      </c>
      <c r="N72" s="20">
        <v>0</v>
      </c>
      <c r="O72" s="20">
        <v>0</v>
      </c>
      <c r="P72" s="21">
        <f t="shared" si="3"/>
        <v>0</v>
      </c>
      <c r="Q72" s="20">
        <v>0</v>
      </c>
      <c r="R72" s="20">
        <v>0</v>
      </c>
      <c r="S72" s="20">
        <v>0</v>
      </c>
      <c r="T72" s="20">
        <f t="shared" si="4"/>
        <v>0</v>
      </c>
      <c r="U72" s="20">
        <v>0</v>
      </c>
      <c r="V72" s="20">
        <v>0</v>
      </c>
      <c r="W72" s="20">
        <v>0</v>
      </c>
      <c r="X72" s="91">
        <f t="shared" si="8"/>
        <v>0</v>
      </c>
      <c r="Y72" s="20">
        <v>0</v>
      </c>
      <c r="Z72" s="20">
        <v>0</v>
      </c>
      <c r="AA72" s="20">
        <v>0</v>
      </c>
      <c r="AB72" s="20">
        <f t="shared" si="9"/>
        <v>0</v>
      </c>
      <c r="AC72" s="20">
        <v>0</v>
      </c>
      <c r="AD72" s="20">
        <v>0</v>
      </c>
      <c r="AE72" s="20">
        <v>0</v>
      </c>
      <c r="AF72" s="91">
        <f t="shared" si="13"/>
        <v>0</v>
      </c>
    </row>
    <row r="73" spans="1:32" ht="17.25" customHeight="1" x14ac:dyDescent="0.2">
      <c r="A73" s="4" t="s">
        <v>114</v>
      </c>
      <c r="B73" s="23"/>
      <c r="C73" s="28">
        <v>7</v>
      </c>
      <c r="D73" s="29" t="s">
        <v>19</v>
      </c>
      <c r="E73" s="20">
        <v>0</v>
      </c>
      <c r="F73" s="20">
        <v>0</v>
      </c>
      <c r="G73" s="20">
        <v>0</v>
      </c>
      <c r="H73" s="30">
        <f t="shared" si="0"/>
        <v>0</v>
      </c>
      <c r="I73" s="20">
        <v>0</v>
      </c>
      <c r="J73" s="20">
        <v>0</v>
      </c>
      <c r="K73" s="20">
        <v>0</v>
      </c>
      <c r="L73" s="26">
        <f t="shared" si="1"/>
        <v>0</v>
      </c>
      <c r="M73" s="20">
        <v>0</v>
      </c>
      <c r="N73" s="20">
        <v>0</v>
      </c>
      <c r="O73" s="20">
        <v>0</v>
      </c>
      <c r="P73" s="27">
        <f t="shared" si="3"/>
        <v>0</v>
      </c>
      <c r="Q73" s="20">
        <v>0</v>
      </c>
      <c r="R73" s="20">
        <v>0</v>
      </c>
      <c r="S73" s="20">
        <v>0</v>
      </c>
      <c r="T73" s="26">
        <f t="shared" si="4"/>
        <v>0</v>
      </c>
      <c r="U73" s="20">
        <v>0</v>
      </c>
      <c r="V73" s="20">
        <v>0</v>
      </c>
      <c r="W73" s="20">
        <v>0</v>
      </c>
      <c r="X73" s="31">
        <f t="shared" si="8"/>
        <v>0</v>
      </c>
      <c r="Y73" s="20">
        <v>0</v>
      </c>
      <c r="Z73" s="20">
        <v>0</v>
      </c>
      <c r="AA73" s="20">
        <v>0</v>
      </c>
      <c r="AB73" s="26">
        <f t="shared" si="9"/>
        <v>0</v>
      </c>
      <c r="AC73" s="20">
        <v>0</v>
      </c>
      <c r="AD73" s="20">
        <v>0</v>
      </c>
      <c r="AE73" s="20">
        <v>0</v>
      </c>
      <c r="AF73" s="31">
        <f t="shared" si="13"/>
        <v>0</v>
      </c>
    </row>
    <row r="74" spans="1:32" ht="17.25" customHeight="1" x14ac:dyDescent="0.2">
      <c r="A74" s="4" t="s">
        <v>115</v>
      </c>
      <c r="B74" s="23"/>
      <c r="C74" s="28">
        <v>8</v>
      </c>
      <c r="D74" s="29" t="s">
        <v>20</v>
      </c>
      <c r="E74" s="20">
        <v>0</v>
      </c>
      <c r="F74" s="20">
        <v>0</v>
      </c>
      <c r="G74" s="20">
        <v>0</v>
      </c>
      <c r="H74" s="30">
        <f t="shared" ref="H74:H137" si="56">+G74+F74+E74</f>
        <v>0</v>
      </c>
      <c r="I74" s="20">
        <v>0</v>
      </c>
      <c r="J74" s="20">
        <v>0</v>
      </c>
      <c r="K74" s="20">
        <v>0</v>
      </c>
      <c r="L74" s="26">
        <f t="shared" ref="L74:L137" si="57">+K74+J74+I74</f>
        <v>0</v>
      </c>
      <c r="M74" s="20">
        <f t="shared" ref="M74:O79" si="58">+I74+E74</f>
        <v>0</v>
      </c>
      <c r="N74" s="20">
        <f t="shared" si="58"/>
        <v>0</v>
      </c>
      <c r="O74" s="20">
        <f t="shared" si="58"/>
        <v>0</v>
      </c>
      <c r="P74" s="26">
        <f t="shared" ref="P74:P137" si="59">+O74+N74+M74</f>
        <v>0</v>
      </c>
      <c r="Q74" s="20">
        <v>0</v>
      </c>
      <c r="R74" s="20">
        <v>0</v>
      </c>
      <c r="S74" s="20">
        <v>0</v>
      </c>
      <c r="T74" s="26">
        <f t="shared" ref="T74:T98" si="60">+S74+R74+Q74</f>
        <v>0</v>
      </c>
      <c r="U74" s="20">
        <f t="shared" ref="U74:U79" si="61">+Q74+M74</f>
        <v>0</v>
      </c>
      <c r="V74" s="20">
        <f t="shared" ref="V74:V79" si="62">+R74+N74</f>
        <v>0</v>
      </c>
      <c r="W74" s="20">
        <f t="shared" ref="W74:W79" si="63">+S74+O74</f>
        <v>0</v>
      </c>
      <c r="X74" s="30">
        <f t="shared" ref="X74:X89" si="64">+W74+V74+U74</f>
        <v>0</v>
      </c>
      <c r="Y74" s="20">
        <v>0</v>
      </c>
      <c r="Z74" s="20">
        <v>0</v>
      </c>
      <c r="AA74" s="20">
        <v>0</v>
      </c>
      <c r="AB74" s="26">
        <f t="shared" ref="AB74:AB137" si="65">+AA74+Z74+Y74</f>
        <v>0</v>
      </c>
      <c r="AC74" s="20">
        <f t="shared" ref="AC74:AC79" si="66">+Y74+U74</f>
        <v>0</v>
      </c>
      <c r="AD74" s="20">
        <f t="shared" ref="AD74:AD79" si="67">+Z74+V74</f>
        <v>0</v>
      </c>
      <c r="AE74" s="20">
        <f t="shared" ref="AE74:AE79" si="68">+AA74+W74</f>
        <v>0</v>
      </c>
      <c r="AF74" s="30">
        <f t="shared" ref="AF74:AF137" si="69">+AE74+AD74+AC74</f>
        <v>0</v>
      </c>
    </row>
    <row r="75" spans="1:32" ht="17.25" customHeight="1" x14ac:dyDescent="0.2">
      <c r="A75" s="11"/>
      <c r="B75" s="42">
        <v>8</v>
      </c>
      <c r="C75" s="43" t="s">
        <v>29</v>
      </c>
      <c r="D75" s="44"/>
      <c r="E75" s="45">
        <f>SUM(E76:E83)</f>
        <v>0</v>
      </c>
      <c r="F75" s="45">
        <f>SUM(F76:F83)</f>
        <v>66850</v>
      </c>
      <c r="G75" s="45">
        <f>SUM(G76:G83)</f>
        <v>0</v>
      </c>
      <c r="H75" s="94">
        <f t="shared" si="56"/>
        <v>66850</v>
      </c>
      <c r="I75" s="45">
        <f>SUM(I76:I83)</f>
        <v>0</v>
      </c>
      <c r="J75" s="45">
        <f>SUM(J76:J83)</f>
        <v>13305</v>
      </c>
      <c r="K75" s="45">
        <f>SUM(K76:K83)</f>
        <v>0</v>
      </c>
      <c r="L75" s="45">
        <f t="shared" si="57"/>
        <v>13305</v>
      </c>
      <c r="M75" s="15">
        <f t="shared" si="58"/>
        <v>0</v>
      </c>
      <c r="N75" s="15">
        <f t="shared" si="58"/>
        <v>80155</v>
      </c>
      <c r="O75" s="15">
        <f t="shared" si="58"/>
        <v>0</v>
      </c>
      <c r="P75" s="46">
        <f t="shared" si="59"/>
        <v>80155</v>
      </c>
      <c r="Q75" s="45">
        <f>SUM(Q76:Q83)</f>
        <v>0</v>
      </c>
      <c r="R75" s="45">
        <f>SUM(R76:R83)</f>
        <v>0</v>
      </c>
      <c r="S75" s="45">
        <f>SUM(S76:S83)</f>
        <v>0</v>
      </c>
      <c r="T75" s="45">
        <f t="shared" si="60"/>
        <v>0</v>
      </c>
      <c r="U75" s="15">
        <f t="shared" si="61"/>
        <v>0</v>
      </c>
      <c r="V75" s="15">
        <f t="shared" si="62"/>
        <v>80155</v>
      </c>
      <c r="W75" s="15">
        <f t="shared" si="63"/>
        <v>0</v>
      </c>
      <c r="X75" s="95">
        <f t="shared" si="64"/>
        <v>80155</v>
      </c>
      <c r="Y75" s="45">
        <f>SUM(Y76:Y83)</f>
        <v>0</v>
      </c>
      <c r="Z75" s="45">
        <f>SUM(Z76:Z83)</f>
        <v>0</v>
      </c>
      <c r="AA75" s="45">
        <f>SUM(AA76:AA83)</f>
        <v>0</v>
      </c>
      <c r="AB75" s="45">
        <f t="shared" si="65"/>
        <v>0</v>
      </c>
      <c r="AC75" s="15">
        <f t="shared" si="66"/>
        <v>0</v>
      </c>
      <c r="AD75" s="15">
        <f t="shared" si="67"/>
        <v>80155</v>
      </c>
      <c r="AE75" s="15">
        <f t="shared" si="68"/>
        <v>0</v>
      </c>
      <c r="AF75" s="95">
        <f t="shared" si="69"/>
        <v>80155</v>
      </c>
    </row>
    <row r="76" spans="1:32" ht="17.25" customHeight="1" x14ac:dyDescent="0.2">
      <c r="A76" s="4"/>
      <c r="B76" s="47"/>
      <c r="C76" s="48">
        <v>1</v>
      </c>
      <c r="D76" s="49" t="s">
        <v>11</v>
      </c>
      <c r="E76" s="20"/>
      <c r="F76" s="20"/>
      <c r="G76" s="20"/>
      <c r="H76" s="119">
        <f t="shared" si="56"/>
        <v>0</v>
      </c>
      <c r="I76" s="20"/>
      <c r="J76" s="20"/>
      <c r="K76" s="20"/>
      <c r="L76" s="50">
        <f t="shared" si="57"/>
        <v>0</v>
      </c>
      <c r="M76" s="20">
        <f t="shared" si="58"/>
        <v>0</v>
      </c>
      <c r="N76" s="20">
        <f t="shared" si="58"/>
        <v>0</v>
      </c>
      <c r="O76" s="20">
        <f t="shared" si="58"/>
        <v>0</v>
      </c>
      <c r="P76" s="51">
        <f t="shared" si="59"/>
        <v>0</v>
      </c>
      <c r="Q76" s="20"/>
      <c r="R76" s="20"/>
      <c r="S76" s="20"/>
      <c r="T76" s="50">
        <f t="shared" si="60"/>
        <v>0</v>
      </c>
      <c r="U76" s="20">
        <f t="shared" si="61"/>
        <v>0</v>
      </c>
      <c r="V76" s="20">
        <f t="shared" si="62"/>
        <v>0</v>
      </c>
      <c r="W76" s="20">
        <f t="shared" si="63"/>
        <v>0</v>
      </c>
      <c r="X76" s="181">
        <f t="shared" si="64"/>
        <v>0</v>
      </c>
      <c r="Y76" s="20"/>
      <c r="Z76" s="20"/>
      <c r="AA76" s="20"/>
      <c r="AB76" s="50">
        <f t="shared" si="65"/>
        <v>0</v>
      </c>
      <c r="AC76" s="20">
        <f t="shared" si="66"/>
        <v>0</v>
      </c>
      <c r="AD76" s="20">
        <f t="shared" si="67"/>
        <v>0</v>
      </c>
      <c r="AE76" s="20">
        <f t="shared" si="68"/>
        <v>0</v>
      </c>
      <c r="AF76" s="181">
        <f t="shared" si="69"/>
        <v>0</v>
      </c>
    </row>
    <row r="77" spans="1:32" ht="30" x14ac:dyDescent="0.2">
      <c r="A77" s="4"/>
      <c r="B77" s="23"/>
      <c r="C77" s="24">
        <v>2</v>
      </c>
      <c r="D77" s="25" t="s">
        <v>12</v>
      </c>
      <c r="E77" s="20"/>
      <c r="F77" s="20"/>
      <c r="G77" s="20"/>
      <c r="H77" s="30">
        <f t="shared" si="56"/>
        <v>0</v>
      </c>
      <c r="I77" s="20"/>
      <c r="J77" s="20"/>
      <c r="K77" s="20"/>
      <c r="L77" s="26">
        <f t="shared" si="57"/>
        <v>0</v>
      </c>
      <c r="M77" s="20">
        <f t="shared" si="58"/>
        <v>0</v>
      </c>
      <c r="N77" s="20">
        <f t="shared" si="58"/>
        <v>0</v>
      </c>
      <c r="O77" s="20">
        <f t="shared" si="58"/>
        <v>0</v>
      </c>
      <c r="P77" s="27">
        <f t="shared" si="59"/>
        <v>0</v>
      </c>
      <c r="Q77" s="20"/>
      <c r="R77" s="20"/>
      <c r="S77" s="20"/>
      <c r="T77" s="26">
        <f t="shared" si="60"/>
        <v>0</v>
      </c>
      <c r="U77" s="20">
        <f t="shared" si="61"/>
        <v>0</v>
      </c>
      <c r="V77" s="20">
        <f t="shared" si="62"/>
        <v>0</v>
      </c>
      <c r="W77" s="20">
        <f t="shared" si="63"/>
        <v>0</v>
      </c>
      <c r="X77" s="31">
        <f t="shared" si="64"/>
        <v>0</v>
      </c>
      <c r="Y77" s="20"/>
      <c r="Z77" s="20"/>
      <c r="AA77" s="20"/>
      <c r="AB77" s="26">
        <f t="shared" si="65"/>
        <v>0</v>
      </c>
      <c r="AC77" s="20">
        <f t="shared" si="66"/>
        <v>0</v>
      </c>
      <c r="AD77" s="20">
        <f t="shared" si="67"/>
        <v>0</v>
      </c>
      <c r="AE77" s="20">
        <f t="shared" si="68"/>
        <v>0</v>
      </c>
      <c r="AF77" s="31">
        <f t="shared" si="69"/>
        <v>0</v>
      </c>
    </row>
    <row r="78" spans="1:32" ht="17.25" customHeight="1" x14ac:dyDescent="0.2">
      <c r="A78" s="4"/>
      <c r="B78" s="23"/>
      <c r="C78" s="28">
        <v>3</v>
      </c>
      <c r="D78" s="29" t="s">
        <v>13</v>
      </c>
      <c r="E78" s="20"/>
      <c r="F78" s="20">
        <v>12906</v>
      </c>
      <c r="G78" s="20"/>
      <c r="H78" s="30">
        <f t="shared" si="56"/>
        <v>12906</v>
      </c>
      <c r="I78" s="20"/>
      <c r="J78" s="20"/>
      <c r="K78" s="20"/>
      <c r="L78" s="26">
        <f t="shared" si="57"/>
        <v>0</v>
      </c>
      <c r="M78" s="20">
        <f t="shared" si="58"/>
        <v>0</v>
      </c>
      <c r="N78" s="20">
        <f t="shared" si="58"/>
        <v>12906</v>
      </c>
      <c r="O78" s="20">
        <f t="shared" si="58"/>
        <v>0</v>
      </c>
      <c r="P78" s="27">
        <f t="shared" si="59"/>
        <v>12906</v>
      </c>
      <c r="Q78" s="20"/>
      <c r="R78" s="20"/>
      <c r="S78" s="20"/>
      <c r="T78" s="26">
        <f t="shared" si="60"/>
        <v>0</v>
      </c>
      <c r="U78" s="20">
        <f t="shared" si="61"/>
        <v>0</v>
      </c>
      <c r="V78" s="20">
        <f t="shared" si="62"/>
        <v>12906</v>
      </c>
      <c r="W78" s="20">
        <f t="shared" si="63"/>
        <v>0</v>
      </c>
      <c r="X78" s="31">
        <f t="shared" si="64"/>
        <v>12906</v>
      </c>
      <c r="Y78" s="20"/>
      <c r="Z78" s="20"/>
      <c r="AA78" s="20"/>
      <c r="AB78" s="26">
        <f t="shared" si="65"/>
        <v>0</v>
      </c>
      <c r="AC78" s="20">
        <f t="shared" si="66"/>
        <v>0</v>
      </c>
      <c r="AD78" s="20">
        <f t="shared" si="67"/>
        <v>12906</v>
      </c>
      <c r="AE78" s="20">
        <f t="shared" si="68"/>
        <v>0</v>
      </c>
      <c r="AF78" s="31">
        <f t="shared" si="69"/>
        <v>12906</v>
      </c>
    </row>
    <row r="79" spans="1:32" ht="17.25" customHeight="1" x14ac:dyDescent="0.2">
      <c r="A79" s="4"/>
      <c r="B79" s="23"/>
      <c r="C79" s="28">
        <v>4</v>
      </c>
      <c r="D79" s="29" t="s">
        <v>14</v>
      </c>
      <c r="E79" s="20"/>
      <c r="F79" s="20"/>
      <c r="G79" s="20"/>
      <c r="H79" s="30">
        <f t="shared" si="56"/>
        <v>0</v>
      </c>
      <c r="I79" s="20"/>
      <c r="J79" s="20"/>
      <c r="K79" s="20"/>
      <c r="L79" s="26">
        <f t="shared" si="57"/>
        <v>0</v>
      </c>
      <c r="M79" s="20">
        <f t="shared" si="58"/>
        <v>0</v>
      </c>
      <c r="N79" s="20">
        <f t="shared" si="58"/>
        <v>0</v>
      </c>
      <c r="O79" s="20">
        <f t="shared" si="58"/>
        <v>0</v>
      </c>
      <c r="P79" s="27">
        <f t="shared" si="59"/>
        <v>0</v>
      </c>
      <c r="Q79" s="20"/>
      <c r="R79" s="20"/>
      <c r="S79" s="20"/>
      <c r="T79" s="26">
        <f t="shared" si="60"/>
        <v>0</v>
      </c>
      <c r="U79" s="20">
        <f t="shared" si="61"/>
        <v>0</v>
      </c>
      <c r="V79" s="20">
        <f t="shared" si="62"/>
        <v>0</v>
      </c>
      <c r="W79" s="20">
        <f t="shared" si="63"/>
        <v>0</v>
      </c>
      <c r="X79" s="31">
        <f t="shared" si="64"/>
        <v>0</v>
      </c>
      <c r="Y79" s="20"/>
      <c r="Z79" s="20"/>
      <c r="AA79" s="20"/>
      <c r="AB79" s="26">
        <f t="shared" si="65"/>
        <v>0</v>
      </c>
      <c r="AC79" s="20">
        <f t="shared" si="66"/>
        <v>0</v>
      </c>
      <c r="AD79" s="20">
        <f t="shared" si="67"/>
        <v>0</v>
      </c>
      <c r="AE79" s="20">
        <f t="shared" si="68"/>
        <v>0</v>
      </c>
      <c r="AF79" s="31">
        <f t="shared" si="69"/>
        <v>0</v>
      </c>
    </row>
    <row r="80" spans="1:32" ht="17.25" customHeight="1" x14ac:dyDescent="0.2">
      <c r="A80" s="4" t="s">
        <v>112</v>
      </c>
      <c r="B80" s="23"/>
      <c r="C80" s="28">
        <v>5</v>
      </c>
      <c r="D80" s="29" t="s">
        <v>15</v>
      </c>
      <c r="E80" s="20">
        <v>0</v>
      </c>
      <c r="F80" s="20">
        <v>43944</v>
      </c>
      <c r="G80" s="20">
        <v>0</v>
      </c>
      <c r="H80" s="30">
        <f t="shared" si="56"/>
        <v>43944</v>
      </c>
      <c r="I80" s="20">
        <v>0</v>
      </c>
      <c r="J80" s="20">
        <v>13305</v>
      </c>
      <c r="K80" s="20">
        <v>0</v>
      </c>
      <c r="L80" s="30">
        <f t="shared" si="57"/>
        <v>13305</v>
      </c>
      <c r="M80" s="20">
        <v>0</v>
      </c>
      <c r="N80" s="20">
        <v>57249</v>
      </c>
      <c r="O80" s="20">
        <v>0</v>
      </c>
      <c r="P80" s="31">
        <f t="shared" si="59"/>
        <v>57249</v>
      </c>
      <c r="Q80" s="20">
        <v>0</v>
      </c>
      <c r="R80" s="20">
        <v>0</v>
      </c>
      <c r="S80" s="20">
        <v>0</v>
      </c>
      <c r="T80" s="30">
        <f t="shared" si="60"/>
        <v>0</v>
      </c>
      <c r="U80" s="20">
        <v>0</v>
      </c>
      <c r="V80" s="20">
        <v>57249</v>
      </c>
      <c r="W80" s="20">
        <v>0</v>
      </c>
      <c r="X80" s="31">
        <f t="shared" si="64"/>
        <v>57249</v>
      </c>
      <c r="Y80" s="20">
        <v>0</v>
      </c>
      <c r="Z80" s="20">
        <v>0</v>
      </c>
      <c r="AA80" s="20">
        <v>0</v>
      </c>
      <c r="AB80" s="30">
        <f t="shared" si="65"/>
        <v>0</v>
      </c>
      <c r="AC80" s="20">
        <v>0</v>
      </c>
      <c r="AD80" s="20">
        <v>57249</v>
      </c>
      <c r="AE80" s="20">
        <v>0</v>
      </c>
      <c r="AF80" s="31">
        <f t="shared" si="69"/>
        <v>57249</v>
      </c>
    </row>
    <row r="81" spans="1:32" ht="17.25" customHeight="1" x14ac:dyDescent="0.2">
      <c r="A81" s="4" t="s">
        <v>113</v>
      </c>
      <c r="B81" s="17"/>
      <c r="C81" s="18">
        <v>6</v>
      </c>
      <c r="D81" s="19" t="s">
        <v>17</v>
      </c>
      <c r="E81" s="20">
        <v>0</v>
      </c>
      <c r="F81" s="20">
        <v>10000</v>
      </c>
      <c r="G81" s="20">
        <v>0</v>
      </c>
      <c r="H81" s="90">
        <f t="shared" si="56"/>
        <v>10000</v>
      </c>
      <c r="I81" s="20">
        <v>0</v>
      </c>
      <c r="J81" s="20">
        <v>0</v>
      </c>
      <c r="K81" s="20">
        <v>0</v>
      </c>
      <c r="L81" s="20">
        <f t="shared" si="57"/>
        <v>0</v>
      </c>
      <c r="M81" s="20">
        <v>0</v>
      </c>
      <c r="N81" s="20">
        <v>10000</v>
      </c>
      <c r="O81" s="20">
        <v>0</v>
      </c>
      <c r="P81" s="21">
        <f t="shared" si="59"/>
        <v>10000</v>
      </c>
      <c r="Q81" s="20">
        <v>0</v>
      </c>
      <c r="R81" s="20">
        <v>0</v>
      </c>
      <c r="S81" s="20">
        <v>0</v>
      </c>
      <c r="T81" s="20">
        <f t="shared" si="60"/>
        <v>0</v>
      </c>
      <c r="U81" s="20">
        <v>0</v>
      </c>
      <c r="V81" s="20">
        <v>10000</v>
      </c>
      <c r="W81" s="20">
        <v>0</v>
      </c>
      <c r="X81" s="91">
        <f t="shared" si="64"/>
        <v>10000</v>
      </c>
      <c r="Y81" s="20">
        <v>0</v>
      </c>
      <c r="Z81" s="20">
        <v>0</v>
      </c>
      <c r="AA81" s="20">
        <v>0</v>
      </c>
      <c r="AB81" s="20">
        <f t="shared" si="65"/>
        <v>0</v>
      </c>
      <c r="AC81" s="20">
        <v>0</v>
      </c>
      <c r="AD81" s="20">
        <v>10000</v>
      </c>
      <c r="AE81" s="20">
        <v>0</v>
      </c>
      <c r="AF81" s="91">
        <f t="shared" si="69"/>
        <v>10000</v>
      </c>
    </row>
    <row r="82" spans="1:32" ht="17.25" customHeight="1" x14ac:dyDescent="0.2">
      <c r="A82" s="4" t="s">
        <v>114</v>
      </c>
      <c r="B82" s="23"/>
      <c r="C82" s="28">
        <v>7</v>
      </c>
      <c r="D82" s="29" t="s">
        <v>19</v>
      </c>
      <c r="E82" s="20">
        <v>0</v>
      </c>
      <c r="F82" s="20">
        <v>0</v>
      </c>
      <c r="G82" s="20">
        <v>0</v>
      </c>
      <c r="H82" s="30">
        <f t="shared" si="56"/>
        <v>0</v>
      </c>
      <c r="I82" s="20">
        <v>0</v>
      </c>
      <c r="J82" s="20">
        <v>0</v>
      </c>
      <c r="K82" s="20">
        <v>0</v>
      </c>
      <c r="L82" s="26">
        <f t="shared" si="57"/>
        <v>0</v>
      </c>
      <c r="M82" s="20">
        <v>0</v>
      </c>
      <c r="N82" s="20">
        <v>0</v>
      </c>
      <c r="O82" s="20">
        <v>0</v>
      </c>
      <c r="P82" s="26">
        <f t="shared" si="59"/>
        <v>0</v>
      </c>
      <c r="Q82" s="20">
        <v>0</v>
      </c>
      <c r="R82" s="20">
        <v>0</v>
      </c>
      <c r="S82" s="20">
        <v>0</v>
      </c>
      <c r="T82" s="26">
        <f t="shared" si="60"/>
        <v>0</v>
      </c>
      <c r="U82" s="20">
        <v>0</v>
      </c>
      <c r="V82" s="20">
        <v>0</v>
      </c>
      <c r="W82" s="20">
        <v>0</v>
      </c>
      <c r="X82" s="30">
        <f t="shared" si="64"/>
        <v>0</v>
      </c>
      <c r="Y82" s="20">
        <v>0</v>
      </c>
      <c r="Z82" s="20">
        <v>0</v>
      </c>
      <c r="AA82" s="20">
        <v>0</v>
      </c>
      <c r="AB82" s="26">
        <f t="shared" si="65"/>
        <v>0</v>
      </c>
      <c r="AC82" s="20">
        <v>0</v>
      </c>
      <c r="AD82" s="20">
        <v>0</v>
      </c>
      <c r="AE82" s="20">
        <v>0</v>
      </c>
      <c r="AF82" s="30">
        <f t="shared" si="69"/>
        <v>0</v>
      </c>
    </row>
    <row r="83" spans="1:32" ht="17.25" customHeight="1" x14ac:dyDescent="0.2">
      <c r="A83" s="4" t="s">
        <v>115</v>
      </c>
      <c r="B83" s="32"/>
      <c r="C83" s="33">
        <v>8</v>
      </c>
      <c r="D83" s="34" t="s">
        <v>20</v>
      </c>
      <c r="E83" s="71">
        <v>0</v>
      </c>
      <c r="F83" s="71">
        <v>0</v>
      </c>
      <c r="G83" s="71">
        <v>0</v>
      </c>
      <c r="H83" s="107">
        <f t="shared" si="56"/>
        <v>0</v>
      </c>
      <c r="I83" s="71">
        <v>0</v>
      </c>
      <c r="J83" s="71">
        <v>0</v>
      </c>
      <c r="K83" s="71">
        <v>0</v>
      </c>
      <c r="L83" s="35">
        <f t="shared" si="57"/>
        <v>0</v>
      </c>
      <c r="M83" s="71">
        <f t="shared" ref="M83:O88" si="70">+I83+E83</f>
        <v>0</v>
      </c>
      <c r="N83" s="71">
        <f t="shared" si="70"/>
        <v>0</v>
      </c>
      <c r="O83" s="71">
        <f t="shared" si="70"/>
        <v>0</v>
      </c>
      <c r="P83" s="35">
        <f t="shared" si="59"/>
        <v>0</v>
      </c>
      <c r="Q83" s="71">
        <v>0</v>
      </c>
      <c r="R83" s="71">
        <v>0</v>
      </c>
      <c r="S83" s="71">
        <v>0</v>
      </c>
      <c r="T83" s="35">
        <f t="shared" si="60"/>
        <v>0</v>
      </c>
      <c r="U83" s="71">
        <f t="shared" ref="U83:U88" si="71">+Q83+M83</f>
        <v>0</v>
      </c>
      <c r="V83" s="71">
        <f t="shared" ref="V83:V88" si="72">+R83+N83</f>
        <v>0</v>
      </c>
      <c r="W83" s="71">
        <f t="shared" ref="W83:W88" si="73">+S83+O83</f>
        <v>0</v>
      </c>
      <c r="X83" s="107">
        <f t="shared" si="64"/>
        <v>0</v>
      </c>
      <c r="Y83" s="71">
        <v>0</v>
      </c>
      <c r="Z83" s="71">
        <v>0</v>
      </c>
      <c r="AA83" s="71">
        <v>0</v>
      </c>
      <c r="AB83" s="35">
        <f t="shared" si="65"/>
        <v>0</v>
      </c>
      <c r="AC83" s="71">
        <f t="shared" ref="AC83:AC88" si="74">+Y83+U83</f>
        <v>0</v>
      </c>
      <c r="AD83" s="71">
        <f t="shared" ref="AD83:AD88" si="75">+Z83+V83</f>
        <v>0</v>
      </c>
      <c r="AE83" s="71">
        <f t="shared" ref="AE83:AE88" si="76">+AA83+W83</f>
        <v>0</v>
      </c>
      <c r="AF83" s="107">
        <f t="shared" si="69"/>
        <v>0</v>
      </c>
    </row>
    <row r="84" spans="1:32" ht="17.25" customHeight="1" x14ac:dyDescent="0.2">
      <c r="A84" s="11"/>
      <c r="B84" s="232">
        <v>9</v>
      </c>
      <c r="C84" s="233" t="s">
        <v>30</v>
      </c>
      <c r="D84" s="234"/>
      <c r="E84" s="235">
        <f>SUM(E85:E92)</f>
        <v>94855</v>
      </c>
      <c r="F84" s="235">
        <f>SUM(F85:F92)</f>
        <v>528861</v>
      </c>
      <c r="G84" s="235">
        <f>SUM(G85:G92)</f>
        <v>0</v>
      </c>
      <c r="H84" s="236">
        <f t="shared" si="56"/>
        <v>623716</v>
      </c>
      <c r="I84" s="235">
        <f>SUM(I85:I92)</f>
        <v>0</v>
      </c>
      <c r="J84" s="235">
        <f>SUM(J85:J92)</f>
        <v>1442</v>
      </c>
      <c r="K84" s="235">
        <f>SUM(K85:K92)</f>
        <v>0</v>
      </c>
      <c r="L84" s="235">
        <f t="shared" si="57"/>
        <v>1442</v>
      </c>
      <c r="M84" s="15">
        <f t="shared" si="70"/>
        <v>94855</v>
      </c>
      <c r="N84" s="15">
        <f t="shared" si="70"/>
        <v>530303</v>
      </c>
      <c r="O84" s="15">
        <f t="shared" si="70"/>
        <v>0</v>
      </c>
      <c r="P84" s="237">
        <f t="shared" si="59"/>
        <v>625158</v>
      </c>
      <c r="Q84" s="235">
        <f>SUM(Q85:Q92)</f>
        <v>0</v>
      </c>
      <c r="R84" s="235">
        <f>SUM(R85:R92)</f>
        <v>0</v>
      </c>
      <c r="S84" s="235">
        <f>SUM(S85:S92)</f>
        <v>0</v>
      </c>
      <c r="T84" s="235">
        <f t="shared" si="60"/>
        <v>0</v>
      </c>
      <c r="U84" s="15">
        <f t="shared" si="71"/>
        <v>94855</v>
      </c>
      <c r="V84" s="15">
        <f t="shared" si="72"/>
        <v>530303</v>
      </c>
      <c r="W84" s="15">
        <f t="shared" si="73"/>
        <v>0</v>
      </c>
      <c r="X84" s="238">
        <f t="shared" si="64"/>
        <v>625158</v>
      </c>
      <c r="Y84" s="235">
        <f>SUM(Y85:Y92)</f>
        <v>0</v>
      </c>
      <c r="Z84" s="235">
        <f>SUM(Z85:Z92)</f>
        <v>0</v>
      </c>
      <c r="AA84" s="235">
        <f>SUM(AA85:AA92)</f>
        <v>0</v>
      </c>
      <c r="AB84" s="235">
        <f t="shared" si="65"/>
        <v>0</v>
      </c>
      <c r="AC84" s="15">
        <f t="shared" si="74"/>
        <v>94855</v>
      </c>
      <c r="AD84" s="15">
        <f t="shared" si="75"/>
        <v>530303</v>
      </c>
      <c r="AE84" s="15">
        <f t="shared" si="76"/>
        <v>0</v>
      </c>
      <c r="AF84" s="238">
        <f t="shared" si="69"/>
        <v>625158</v>
      </c>
    </row>
    <row r="85" spans="1:32" ht="17.25" customHeight="1" x14ac:dyDescent="0.2">
      <c r="A85" s="4"/>
      <c r="B85" s="47"/>
      <c r="C85" s="48">
        <v>1</v>
      </c>
      <c r="D85" s="49" t="s">
        <v>11</v>
      </c>
      <c r="E85" s="20"/>
      <c r="F85" s="20">
        <v>5262</v>
      </c>
      <c r="G85" s="20"/>
      <c r="H85" s="119">
        <f t="shared" si="56"/>
        <v>5262</v>
      </c>
      <c r="I85" s="20"/>
      <c r="J85" s="20">
        <v>125</v>
      </c>
      <c r="K85" s="20"/>
      <c r="L85" s="50">
        <f t="shared" si="57"/>
        <v>125</v>
      </c>
      <c r="M85" s="20">
        <f t="shared" si="70"/>
        <v>0</v>
      </c>
      <c r="N85" s="20">
        <f t="shared" si="70"/>
        <v>5387</v>
      </c>
      <c r="O85" s="20">
        <f t="shared" si="70"/>
        <v>0</v>
      </c>
      <c r="P85" s="51">
        <f t="shared" si="59"/>
        <v>5387</v>
      </c>
      <c r="Q85" s="20"/>
      <c r="R85" s="20"/>
      <c r="S85" s="20"/>
      <c r="T85" s="50">
        <f t="shared" si="60"/>
        <v>0</v>
      </c>
      <c r="U85" s="20">
        <f t="shared" si="71"/>
        <v>0</v>
      </c>
      <c r="V85" s="20">
        <f t="shared" si="72"/>
        <v>5387</v>
      </c>
      <c r="W85" s="20">
        <f t="shared" si="73"/>
        <v>0</v>
      </c>
      <c r="X85" s="181">
        <f t="shared" si="64"/>
        <v>5387</v>
      </c>
      <c r="Y85" s="20"/>
      <c r="Z85" s="20"/>
      <c r="AA85" s="20"/>
      <c r="AB85" s="50">
        <f t="shared" si="65"/>
        <v>0</v>
      </c>
      <c r="AC85" s="20">
        <f t="shared" si="74"/>
        <v>0</v>
      </c>
      <c r="AD85" s="20">
        <f t="shared" si="75"/>
        <v>5387</v>
      </c>
      <c r="AE85" s="20">
        <f t="shared" si="76"/>
        <v>0</v>
      </c>
      <c r="AF85" s="181">
        <f t="shared" si="69"/>
        <v>5387</v>
      </c>
    </row>
    <row r="86" spans="1:32" ht="30" x14ac:dyDescent="0.2">
      <c r="A86" s="4"/>
      <c r="B86" s="23"/>
      <c r="C86" s="24">
        <v>2</v>
      </c>
      <c r="D86" s="25" t="s">
        <v>12</v>
      </c>
      <c r="E86" s="20"/>
      <c r="F86" s="20">
        <v>1158</v>
      </c>
      <c r="G86" s="20"/>
      <c r="H86" s="30">
        <f t="shared" si="56"/>
        <v>1158</v>
      </c>
      <c r="I86" s="20"/>
      <c r="J86" s="20">
        <v>0</v>
      </c>
      <c r="K86" s="20"/>
      <c r="L86" s="26">
        <f t="shared" si="57"/>
        <v>0</v>
      </c>
      <c r="M86" s="20">
        <f t="shared" si="70"/>
        <v>0</v>
      </c>
      <c r="N86" s="20">
        <f t="shared" si="70"/>
        <v>1158</v>
      </c>
      <c r="O86" s="20">
        <f t="shared" si="70"/>
        <v>0</v>
      </c>
      <c r="P86" s="27">
        <f t="shared" si="59"/>
        <v>1158</v>
      </c>
      <c r="Q86" s="20"/>
      <c r="R86" s="20"/>
      <c r="S86" s="20"/>
      <c r="T86" s="26">
        <f t="shared" si="60"/>
        <v>0</v>
      </c>
      <c r="U86" s="20">
        <f t="shared" si="71"/>
        <v>0</v>
      </c>
      <c r="V86" s="20">
        <f t="shared" si="72"/>
        <v>1158</v>
      </c>
      <c r="W86" s="20">
        <f t="shared" si="73"/>
        <v>0</v>
      </c>
      <c r="X86" s="31">
        <f t="shared" si="64"/>
        <v>1158</v>
      </c>
      <c r="Y86" s="20"/>
      <c r="Z86" s="20"/>
      <c r="AA86" s="20"/>
      <c r="AB86" s="26">
        <f t="shared" si="65"/>
        <v>0</v>
      </c>
      <c r="AC86" s="20">
        <f t="shared" si="74"/>
        <v>0</v>
      </c>
      <c r="AD86" s="20">
        <f t="shared" si="75"/>
        <v>1158</v>
      </c>
      <c r="AE86" s="20">
        <f t="shared" si="76"/>
        <v>0</v>
      </c>
      <c r="AF86" s="31">
        <f t="shared" si="69"/>
        <v>1158</v>
      </c>
    </row>
    <row r="87" spans="1:32" ht="17.25" customHeight="1" x14ac:dyDescent="0.2">
      <c r="A87" s="4"/>
      <c r="B87" s="23"/>
      <c r="C87" s="28">
        <v>3</v>
      </c>
      <c r="D87" s="29" t="s">
        <v>13</v>
      </c>
      <c r="E87" s="20">
        <v>1855</v>
      </c>
      <c r="F87" s="20">
        <v>451093</v>
      </c>
      <c r="G87" s="20"/>
      <c r="H87" s="30">
        <f t="shared" si="56"/>
        <v>452948</v>
      </c>
      <c r="I87" s="20"/>
      <c r="J87" s="20">
        <f>787+213-125</f>
        <v>875</v>
      </c>
      <c r="K87" s="20"/>
      <c r="L87" s="26">
        <f t="shared" si="57"/>
        <v>875</v>
      </c>
      <c r="M87" s="20">
        <f t="shared" si="70"/>
        <v>1855</v>
      </c>
      <c r="N87" s="20">
        <f t="shared" si="70"/>
        <v>451968</v>
      </c>
      <c r="O87" s="20">
        <f t="shared" si="70"/>
        <v>0</v>
      </c>
      <c r="P87" s="27">
        <f t="shared" si="59"/>
        <v>453823</v>
      </c>
      <c r="Q87" s="20"/>
      <c r="R87" s="20"/>
      <c r="S87" s="20"/>
      <c r="T87" s="26">
        <f t="shared" si="60"/>
        <v>0</v>
      </c>
      <c r="U87" s="20">
        <f t="shared" si="71"/>
        <v>1855</v>
      </c>
      <c r="V87" s="20">
        <f t="shared" si="72"/>
        <v>451968</v>
      </c>
      <c r="W87" s="20">
        <f t="shared" si="73"/>
        <v>0</v>
      </c>
      <c r="X87" s="31">
        <f t="shared" si="64"/>
        <v>453823</v>
      </c>
      <c r="Y87" s="20"/>
      <c r="Z87" s="20"/>
      <c r="AA87" s="20"/>
      <c r="AB87" s="26">
        <f t="shared" si="65"/>
        <v>0</v>
      </c>
      <c r="AC87" s="20">
        <f t="shared" si="74"/>
        <v>1855</v>
      </c>
      <c r="AD87" s="20">
        <f t="shared" si="75"/>
        <v>451968</v>
      </c>
      <c r="AE87" s="20">
        <f t="shared" si="76"/>
        <v>0</v>
      </c>
      <c r="AF87" s="31">
        <f t="shared" si="69"/>
        <v>453823</v>
      </c>
    </row>
    <row r="88" spans="1:32" ht="17.25" customHeight="1" x14ac:dyDescent="0.2">
      <c r="A88" s="4"/>
      <c r="B88" s="23"/>
      <c r="C88" s="28">
        <v>4</v>
      </c>
      <c r="D88" s="29" t="s">
        <v>14</v>
      </c>
      <c r="E88" s="20"/>
      <c r="F88" s="20"/>
      <c r="G88" s="20"/>
      <c r="H88" s="30">
        <f t="shared" si="56"/>
        <v>0</v>
      </c>
      <c r="I88" s="20"/>
      <c r="J88" s="20"/>
      <c r="K88" s="20"/>
      <c r="L88" s="26">
        <f t="shared" si="57"/>
        <v>0</v>
      </c>
      <c r="M88" s="20">
        <f t="shared" si="70"/>
        <v>0</v>
      </c>
      <c r="N88" s="20">
        <f t="shared" si="70"/>
        <v>0</v>
      </c>
      <c r="O88" s="20">
        <f t="shared" si="70"/>
        <v>0</v>
      </c>
      <c r="P88" s="27">
        <f t="shared" si="59"/>
        <v>0</v>
      </c>
      <c r="Q88" s="20"/>
      <c r="R88" s="20"/>
      <c r="S88" s="20"/>
      <c r="T88" s="26">
        <f t="shared" si="60"/>
        <v>0</v>
      </c>
      <c r="U88" s="20">
        <f t="shared" si="71"/>
        <v>0</v>
      </c>
      <c r="V88" s="20">
        <f t="shared" si="72"/>
        <v>0</v>
      </c>
      <c r="W88" s="20">
        <f t="shared" si="73"/>
        <v>0</v>
      </c>
      <c r="X88" s="31">
        <f t="shared" si="64"/>
        <v>0</v>
      </c>
      <c r="Y88" s="20"/>
      <c r="Z88" s="20"/>
      <c r="AA88" s="20"/>
      <c r="AB88" s="26">
        <f t="shared" si="65"/>
        <v>0</v>
      </c>
      <c r="AC88" s="20">
        <f t="shared" si="74"/>
        <v>0</v>
      </c>
      <c r="AD88" s="20">
        <f t="shared" si="75"/>
        <v>0</v>
      </c>
      <c r="AE88" s="20">
        <f t="shared" si="76"/>
        <v>0</v>
      </c>
      <c r="AF88" s="31">
        <f t="shared" si="69"/>
        <v>0</v>
      </c>
    </row>
    <row r="89" spans="1:32" ht="17.25" customHeight="1" x14ac:dyDescent="0.2">
      <c r="A89" s="4">
        <v>8</v>
      </c>
      <c r="B89" s="23"/>
      <c r="C89" s="28">
        <v>5</v>
      </c>
      <c r="D89" s="29" t="s">
        <v>15</v>
      </c>
      <c r="E89" s="20">
        <v>93000</v>
      </c>
      <c r="F89" s="20">
        <v>59600</v>
      </c>
      <c r="G89" s="20">
        <v>0</v>
      </c>
      <c r="H89" s="30">
        <f t="shared" si="56"/>
        <v>152600</v>
      </c>
      <c r="I89" s="20">
        <v>0</v>
      </c>
      <c r="J89" s="20">
        <v>442</v>
      </c>
      <c r="K89" s="20">
        <v>0</v>
      </c>
      <c r="L89" s="30">
        <f t="shared" si="57"/>
        <v>442</v>
      </c>
      <c r="M89" s="20">
        <v>93000</v>
      </c>
      <c r="N89" s="20">
        <v>60042</v>
      </c>
      <c r="O89" s="20">
        <v>0</v>
      </c>
      <c r="P89" s="30">
        <f t="shared" si="59"/>
        <v>153042</v>
      </c>
      <c r="Q89" s="20">
        <v>0</v>
      </c>
      <c r="R89" s="20">
        <v>0</v>
      </c>
      <c r="S89" s="20">
        <v>0</v>
      </c>
      <c r="T89" s="30">
        <f t="shared" si="60"/>
        <v>0</v>
      </c>
      <c r="U89" s="20">
        <v>93000</v>
      </c>
      <c r="V89" s="20">
        <v>60042</v>
      </c>
      <c r="W89" s="20">
        <v>0</v>
      </c>
      <c r="X89" s="30">
        <f t="shared" si="64"/>
        <v>153042</v>
      </c>
      <c r="Y89" s="20">
        <v>0</v>
      </c>
      <c r="Z89" s="20">
        <v>0</v>
      </c>
      <c r="AA89" s="20">
        <v>0</v>
      </c>
      <c r="AB89" s="30">
        <f t="shared" si="65"/>
        <v>0</v>
      </c>
      <c r="AC89" s="20">
        <v>93000</v>
      </c>
      <c r="AD89" s="20">
        <v>60042</v>
      </c>
      <c r="AE89" s="20">
        <v>0</v>
      </c>
      <c r="AF89" s="30">
        <f t="shared" si="69"/>
        <v>153042</v>
      </c>
    </row>
    <row r="90" spans="1:32" ht="17.25" customHeight="1" x14ac:dyDescent="0.2">
      <c r="A90" s="4" t="s">
        <v>113</v>
      </c>
      <c r="B90" s="17"/>
      <c r="C90" s="18">
        <v>6</v>
      </c>
      <c r="D90" s="19" t="s">
        <v>17</v>
      </c>
      <c r="E90" s="20">
        <v>0</v>
      </c>
      <c r="F90" s="20">
        <v>11748</v>
      </c>
      <c r="G90" s="20">
        <v>0</v>
      </c>
      <c r="H90" s="90">
        <f t="shared" si="56"/>
        <v>11748</v>
      </c>
      <c r="I90" s="20">
        <v>0</v>
      </c>
      <c r="J90" s="20">
        <v>0</v>
      </c>
      <c r="K90" s="20">
        <v>0</v>
      </c>
      <c r="L90" s="20">
        <f t="shared" si="57"/>
        <v>0</v>
      </c>
      <c r="M90" s="20">
        <v>0</v>
      </c>
      <c r="N90" s="20">
        <v>11748</v>
      </c>
      <c r="O90" s="20">
        <v>0</v>
      </c>
      <c r="P90" s="21">
        <f t="shared" si="59"/>
        <v>11748</v>
      </c>
      <c r="Q90" s="20">
        <v>0</v>
      </c>
      <c r="R90" s="20">
        <v>0</v>
      </c>
      <c r="S90" s="20">
        <v>0</v>
      </c>
      <c r="T90" s="20">
        <f t="shared" si="60"/>
        <v>0</v>
      </c>
      <c r="U90" s="20">
        <v>0</v>
      </c>
      <c r="V90" s="20">
        <v>11748</v>
      </c>
      <c r="W90" s="20">
        <v>0</v>
      </c>
      <c r="X90" s="91">
        <f t="shared" ref="X90:X98" si="77">+W90+V90+U90</f>
        <v>11748</v>
      </c>
      <c r="Y90" s="20">
        <v>0</v>
      </c>
      <c r="Z90" s="20">
        <v>0</v>
      </c>
      <c r="AA90" s="20">
        <v>0</v>
      </c>
      <c r="AB90" s="20">
        <f t="shared" si="65"/>
        <v>0</v>
      </c>
      <c r="AC90" s="20">
        <v>0</v>
      </c>
      <c r="AD90" s="20">
        <v>11748</v>
      </c>
      <c r="AE90" s="20">
        <v>0</v>
      </c>
      <c r="AF90" s="91">
        <f t="shared" si="69"/>
        <v>11748</v>
      </c>
    </row>
    <row r="91" spans="1:32" ht="17.25" customHeight="1" x14ac:dyDescent="0.2">
      <c r="A91" s="4" t="s">
        <v>114</v>
      </c>
      <c r="B91" s="23"/>
      <c r="C91" s="28">
        <v>7</v>
      </c>
      <c r="D91" s="29" t="s">
        <v>19</v>
      </c>
      <c r="E91" s="26">
        <v>0</v>
      </c>
      <c r="F91" s="26">
        <v>0</v>
      </c>
      <c r="G91" s="26">
        <v>0</v>
      </c>
      <c r="H91" s="30">
        <f t="shared" si="56"/>
        <v>0</v>
      </c>
      <c r="I91" s="26">
        <v>0</v>
      </c>
      <c r="J91" s="26">
        <v>0</v>
      </c>
      <c r="K91" s="26">
        <v>0</v>
      </c>
      <c r="L91" s="26">
        <f t="shared" si="57"/>
        <v>0</v>
      </c>
      <c r="M91" s="26">
        <v>0</v>
      </c>
      <c r="N91" s="26">
        <v>0</v>
      </c>
      <c r="O91" s="26">
        <v>0</v>
      </c>
      <c r="P91" s="26">
        <f t="shared" si="59"/>
        <v>0</v>
      </c>
      <c r="Q91" s="26">
        <v>0</v>
      </c>
      <c r="R91" s="26">
        <v>0</v>
      </c>
      <c r="S91" s="26">
        <v>0</v>
      </c>
      <c r="T91" s="26">
        <f t="shared" si="60"/>
        <v>0</v>
      </c>
      <c r="U91" s="26">
        <v>0</v>
      </c>
      <c r="V91" s="26">
        <v>0</v>
      </c>
      <c r="W91" s="26">
        <v>0</v>
      </c>
      <c r="X91" s="30">
        <f t="shared" si="77"/>
        <v>0</v>
      </c>
      <c r="Y91" s="26">
        <v>0</v>
      </c>
      <c r="Z91" s="26">
        <v>0</v>
      </c>
      <c r="AA91" s="26">
        <v>0</v>
      </c>
      <c r="AB91" s="26">
        <f t="shared" si="65"/>
        <v>0</v>
      </c>
      <c r="AC91" s="26">
        <v>0</v>
      </c>
      <c r="AD91" s="26">
        <v>0</v>
      </c>
      <c r="AE91" s="26">
        <v>0</v>
      </c>
      <c r="AF91" s="30">
        <f t="shared" si="69"/>
        <v>0</v>
      </c>
    </row>
    <row r="92" spans="1:32" ht="17.25" customHeight="1" x14ac:dyDescent="0.2">
      <c r="A92" s="4" t="s">
        <v>115</v>
      </c>
      <c r="B92" s="23"/>
      <c r="C92" s="28">
        <v>8</v>
      </c>
      <c r="D92" s="29" t="s">
        <v>20</v>
      </c>
      <c r="E92" s="20">
        <v>0</v>
      </c>
      <c r="F92" s="20">
        <v>0</v>
      </c>
      <c r="G92" s="20">
        <v>0</v>
      </c>
      <c r="H92" s="30">
        <f t="shared" si="56"/>
        <v>0</v>
      </c>
      <c r="I92" s="20">
        <v>0</v>
      </c>
      <c r="J92" s="20">
        <v>0</v>
      </c>
      <c r="K92" s="20">
        <v>0</v>
      </c>
      <c r="L92" s="30">
        <f t="shared" si="57"/>
        <v>0</v>
      </c>
      <c r="M92" s="20">
        <v>0</v>
      </c>
      <c r="N92" s="20">
        <v>0</v>
      </c>
      <c r="O92" s="20">
        <v>0</v>
      </c>
      <c r="P92" s="30">
        <f t="shared" si="59"/>
        <v>0</v>
      </c>
      <c r="Q92" s="20">
        <v>0</v>
      </c>
      <c r="R92" s="20">
        <v>0</v>
      </c>
      <c r="S92" s="20">
        <v>0</v>
      </c>
      <c r="T92" s="30">
        <f t="shared" si="60"/>
        <v>0</v>
      </c>
      <c r="U92" s="20">
        <v>0</v>
      </c>
      <c r="V92" s="20">
        <v>0</v>
      </c>
      <c r="W92" s="20">
        <v>0</v>
      </c>
      <c r="X92" s="30">
        <f t="shared" si="77"/>
        <v>0</v>
      </c>
      <c r="Y92" s="20">
        <v>0</v>
      </c>
      <c r="Z92" s="20">
        <v>0</v>
      </c>
      <c r="AA92" s="20">
        <v>0</v>
      </c>
      <c r="AB92" s="30">
        <f t="shared" si="65"/>
        <v>0</v>
      </c>
      <c r="AC92" s="20">
        <v>0</v>
      </c>
      <c r="AD92" s="20">
        <v>0</v>
      </c>
      <c r="AE92" s="20">
        <v>0</v>
      </c>
      <c r="AF92" s="30">
        <f t="shared" si="69"/>
        <v>0</v>
      </c>
    </row>
    <row r="93" spans="1:32" ht="17.25" customHeight="1" x14ac:dyDescent="0.2">
      <c r="A93" s="11"/>
      <c r="B93" s="12">
        <v>10</v>
      </c>
      <c r="C93" s="13" t="s">
        <v>31</v>
      </c>
      <c r="D93" s="14"/>
      <c r="E93" s="57">
        <f>SUM(E94:E101)</f>
        <v>202303</v>
      </c>
      <c r="F93" s="57">
        <f>SUM(F94:F101)</f>
        <v>174859</v>
      </c>
      <c r="G93" s="57">
        <f>SUM(G94:G101)</f>
        <v>0</v>
      </c>
      <c r="H93" s="15">
        <f t="shared" si="56"/>
        <v>377162</v>
      </c>
      <c r="I93" s="57">
        <f>SUM(I94:I101)</f>
        <v>0</v>
      </c>
      <c r="J93" s="57">
        <f>SUM(J94:J101)</f>
        <v>0</v>
      </c>
      <c r="K93" s="57">
        <f>SUM(K94:K101)</f>
        <v>0</v>
      </c>
      <c r="L93" s="57">
        <f t="shared" si="57"/>
        <v>0</v>
      </c>
      <c r="M93" s="15">
        <f t="shared" ref="M93:O97" si="78">+I93+E93</f>
        <v>202303</v>
      </c>
      <c r="N93" s="15">
        <f t="shared" si="78"/>
        <v>174859</v>
      </c>
      <c r="O93" s="15">
        <f t="shared" si="78"/>
        <v>0</v>
      </c>
      <c r="P93" s="58">
        <f t="shared" si="59"/>
        <v>377162</v>
      </c>
      <c r="Q93" s="57">
        <f>SUM(Q94:Q101)</f>
        <v>0</v>
      </c>
      <c r="R93" s="57">
        <f>SUM(R94:R101)</f>
        <v>0</v>
      </c>
      <c r="S93" s="57">
        <f>SUM(S94:S101)</f>
        <v>0</v>
      </c>
      <c r="T93" s="57">
        <f t="shared" si="60"/>
        <v>0</v>
      </c>
      <c r="U93" s="15">
        <f t="shared" ref="U93:U97" si="79">+Q93+M93</f>
        <v>202303</v>
      </c>
      <c r="V93" s="15">
        <f t="shared" ref="V93:V97" si="80">+R93+N93</f>
        <v>174859</v>
      </c>
      <c r="W93" s="15">
        <f t="shared" ref="W93:W97" si="81">+S93+O93</f>
        <v>0</v>
      </c>
      <c r="X93" s="16">
        <f t="shared" si="77"/>
        <v>377162</v>
      </c>
      <c r="Y93" s="57">
        <f>SUM(Y94:Y101)</f>
        <v>0</v>
      </c>
      <c r="Z93" s="57">
        <f>SUM(Z94:Z101)</f>
        <v>0</v>
      </c>
      <c r="AA93" s="57">
        <f>SUM(AA94:AA101)</f>
        <v>0</v>
      </c>
      <c r="AB93" s="57">
        <f t="shared" si="65"/>
        <v>0</v>
      </c>
      <c r="AC93" s="15">
        <f t="shared" ref="AC93:AC97" si="82">+Y93+U93</f>
        <v>202303</v>
      </c>
      <c r="AD93" s="15">
        <f t="shared" ref="AD93:AD97" si="83">+Z93+V93</f>
        <v>174859</v>
      </c>
      <c r="AE93" s="15">
        <f t="shared" ref="AE93:AE97" si="84">+AA93+W93</f>
        <v>0</v>
      </c>
      <c r="AF93" s="16">
        <f t="shared" si="69"/>
        <v>377162</v>
      </c>
    </row>
    <row r="94" spans="1:32" ht="17.25" customHeight="1" x14ac:dyDescent="0.2">
      <c r="A94" s="4"/>
      <c r="B94" s="17"/>
      <c r="C94" s="18">
        <v>1</v>
      </c>
      <c r="D94" s="19" t="s">
        <v>11</v>
      </c>
      <c r="E94" s="20"/>
      <c r="F94" s="20">
        <v>3871</v>
      </c>
      <c r="G94" s="20"/>
      <c r="H94" s="90">
        <f t="shared" si="56"/>
        <v>3871</v>
      </c>
      <c r="I94" s="20"/>
      <c r="J94" s="20"/>
      <c r="K94" s="20"/>
      <c r="L94" s="20">
        <f t="shared" si="57"/>
        <v>0</v>
      </c>
      <c r="M94" s="20">
        <f t="shared" si="78"/>
        <v>0</v>
      </c>
      <c r="N94" s="20">
        <f t="shared" si="78"/>
        <v>3871</v>
      </c>
      <c r="O94" s="20">
        <f t="shared" si="78"/>
        <v>0</v>
      </c>
      <c r="P94" s="21">
        <f t="shared" si="59"/>
        <v>3871</v>
      </c>
      <c r="Q94" s="20"/>
      <c r="R94" s="20"/>
      <c r="S94" s="20"/>
      <c r="T94" s="20">
        <f t="shared" si="60"/>
        <v>0</v>
      </c>
      <c r="U94" s="20">
        <f t="shared" si="79"/>
        <v>0</v>
      </c>
      <c r="V94" s="20">
        <f t="shared" si="80"/>
        <v>3871</v>
      </c>
      <c r="W94" s="20">
        <f t="shared" si="81"/>
        <v>0</v>
      </c>
      <c r="X94" s="91">
        <f t="shared" si="77"/>
        <v>3871</v>
      </c>
      <c r="Y94" s="20"/>
      <c r="Z94" s="20"/>
      <c r="AA94" s="20"/>
      <c r="AB94" s="20">
        <f t="shared" si="65"/>
        <v>0</v>
      </c>
      <c r="AC94" s="20">
        <f t="shared" si="82"/>
        <v>0</v>
      </c>
      <c r="AD94" s="20">
        <f t="shared" si="83"/>
        <v>3871</v>
      </c>
      <c r="AE94" s="20">
        <f t="shared" si="84"/>
        <v>0</v>
      </c>
      <c r="AF94" s="91">
        <f t="shared" si="69"/>
        <v>3871</v>
      </c>
    </row>
    <row r="95" spans="1:32" ht="30" x14ac:dyDescent="0.2">
      <c r="A95" s="4"/>
      <c r="B95" s="23"/>
      <c r="C95" s="24">
        <v>2</v>
      </c>
      <c r="D95" s="25" t="s">
        <v>12</v>
      </c>
      <c r="E95" s="20"/>
      <c r="F95" s="20">
        <v>458</v>
      </c>
      <c r="G95" s="20"/>
      <c r="H95" s="30">
        <f t="shared" si="56"/>
        <v>458</v>
      </c>
      <c r="I95" s="20"/>
      <c r="J95" s="20"/>
      <c r="K95" s="20"/>
      <c r="L95" s="26">
        <f t="shared" si="57"/>
        <v>0</v>
      </c>
      <c r="M95" s="20">
        <f t="shared" si="78"/>
        <v>0</v>
      </c>
      <c r="N95" s="20">
        <f t="shared" si="78"/>
        <v>458</v>
      </c>
      <c r="O95" s="20">
        <f t="shared" si="78"/>
        <v>0</v>
      </c>
      <c r="P95" s="27">
        <f t="shared" si="59"/>
        <v>458</v>
      </c>
      <c r="Q95" s="20"/>
      <c r="R95" s="20"/>
      <c r="S95" s="20"/>
      <c r="T95" s="26">
        <f t="shared" si="60"/>
        <v>0</v>
      </c>
      <c r="U95" s="20">
        <f t="shared" si="79"/>
        <v>0</v>
      </c>
      <c r="V95" s="20">
        <f t="shared" si="80"/>
        <v>458</v>
      </c>
      <c r="W95" s="20">
        <f t="shared" si="81"/>
        <v>0</v>
      </c>
      <c r="X95" s="31">
        <f t="shared" si="77"/>
        <v>458</v>
      </c>
      <c r="Y95" s="20"/>
      <c r="Z95" s="20"/>
      <c r="AA95" s="20"/>
      <c r="AB95" s="26">
        <f t="shared" si="65"/>
        <v>0</v>
      </c>
      <c r="AC95" s="20">
        <f t="shared" si="82"/>
        <v>0</v>
      </c>
      <c r="AD95" s="20">
        <f t="shared" si="83"/>
        <v>458</v>
      </c>
      <c r="AE95" s="20">
        <f t="shared" si="84"/>
        <v>0</v>
      </c>
      <c r="AF95" s="31">
        <f t="shared" si="69"/>
        <v>458</v>
      </c>
    </row>
    <row r="96" spans="1:32" ht="17.25" customHeight="1" x14ac:dyDescent="0.2">
      <c r="A96" s="4"/>
      <c r="B96" s="23"/>
      <c r="C96" s="28">
        <v>3</v>
      </c>
      <c r="D96" s="29" t="s">
        <v>13</v>
      </c>
      <c r="E96" s="20">
        <v>52162</v>
      </c>
      <c r="F96" s="20">
        <v>0</v>
      </c>
      <c r="G96" s="20"/>
      <c r="H96" s="30">
        <f t="shared" si="56"/>
        <v>52162</v>
      </c>
      <c r="I96" s="20"/>
      <c r="J96" s="20"/>
      <c r="K96" s="20"/>
      <c r="L96" s="26">
        <f t="shared" si="57"/>
        <v>0</v>
      </c>
      <c r="M96" s="20">
        <f t="shared" si="78"/>
        <v>52162</v>
      </c>
      <c r="N96" s="20">
        <f t="shared" si="78"/>
        <v>0</v>
      </c>
      <c r="O96" s="20">
        <f t="shared" si="78"/>
        <v>0</v>
      </c>
      <c r="P96" s="27">
        <f t="shared" si="59"/>
        <v>52162</v>
      </c>
      <c r="Q96" s="20"/>
      <c r="R96" s="20"/>
      <c r="S96" s="20"/>
      <c r="T96" s="26">
        <f t="shared" si="60"/>
        <v>0</v>
      </c>
      <c r="U96" s="20">
        <f t="shared" si="79"/>
        <v>52162</v>
      </c>
      <c r="V96" s="20">
        <f t="shared" si="80"/>
        <v>0</v>
      </c>
      <c r="W96" s="20">
        <f t="shared" si="81"/>
        <v>0</v>
      </c>
      <c r="X96" s="31">
        <f t="shared" si="77"/>
        <v>52162</v>
      </c>
      <c r="Y96" s="20"/>
      <c r="Z96" s="20"/>
      <c r="AA96" s="20"/>
      <c r="AB96" s="26">
        <f t="shared" si="65"/>
        <v>0</v>
      </c>
      <c r="AC96" s="20">
        <f t="shared" si="82"/>
        <v>52162</v>
      </c>
      <c r="AD96" s="20">
        <f t="shared" si="83"/>
        <v>0</v>
      </c>
      <c r="AE96" s="20">
        <f t="shared" si="84"/>
        <v>0</v>
      </c>
      <c r="AF96" s="31">
        <f t="shared" si="69"/>
        <v>52162</v>
      </c>
    </row>
    <row r="97" spans="1:32" ht="17.25" customHeight="1" x14ac:dyDescent="0.2">
      <c r="A97" s="4"/>
      <c r="B97" s="23"/>
      <c r="C97" s="28">
        <v>4</v>
      </c>
      <c r="D97" s="29" t="s">
        <v>14</v>
      </c>
      <c r="E97" s="20">
        <v>18123</v>
      </c>
      <c r="F97" s="20">
        <v>168730</v>
      </c>
      <c r="G97" s="20"/>
      <c r="H97" s="30">
        <f t="shared" si="56"/>
        <v>186853</v>
      </c>
      <c r="I97" s="20"/>
      <c r="J97" s="20"/>
      <c r="K97" s="20"/>
      <c r="L97" s="26">
        <f t="shared" si="57"/>
        <v>0</v>
      </c>
      <c r="M97" s="20">
        <f t="shared" si="78"/>
        <v>18123</v>
      </c>
      <c r="N97" s="20">
        <f t="shared" si="78"/>
        <v>168730</v>
      </c>
      <c r="O97" s="20">
        <f t="shared" si="78"/>
        <v>0</v>
      </c>
      <c r="P97" s="27">
        <f t="shared" si="59"/>
        <v>186853</v>
      </c>
      <c r="Q97" s="20"/>
      <c r="R97" s="20"/>
      <c r="S97" s="20"/>
      <c r="T97" s="26">
        <f t="shared" si="60"/>
        <v>0</v>
      </c>
      <c r="U97" s="20">
        <f t="shared" si="79"/>
        <v>18123</v>
      </c>
      <c r="V97" s="20">
        <f t="shared" si="80"/>
        <v>168730</v>
      </c>
      <c r="W97" s="20">
        <f t="shared" si="81"/>
        <v>0</v>
      </c>
      <c r="X97" s="31">
        <f t="shared" si="77"/>
        <v>186853</v>
      </c>
      <c r="Y97" s="20"/>
      <c r="Z97" s="20"/>
      <c r="AA97" s="20"/>
      <c r="AB97" s="26">
        <f t="shared" si="65"/>
        <v>0</v>
      </c>
      <c r="AC97" s="20">
        <f t="shared" si="82"/>
        <v>18123</v>
      </c>
      <c r="AD97" s="20">
        <f t="shared" si="83"/>
        <v>168730</v>
      </c>
      <c r="AE97" s="20">
        <f t="shared" si="84"/>
        <v>0</v>
      </c>
      <c r="AF97" s="31">
        <f t="shared" si="69"/>
        <v>186853</v>
      </c>
    </row>
    <row r="98" spans="1:32" ht="17.25" customHeight="1" x14ac:dyDescent="0.2">
      <c r="A98" s="4">
        <v>8</v>
      </c>
      <c r="B98" s="23"/>
      <c r="C98" s="28">
        <v>5</v>
      </c>
      <c r="D98" s="29" t="s">
        <v>15</v>
      </c>
      <c r="E98" s="20">
        <v>132018</v>
      </c>
      <c r="F98" s="20">
        <v>1800</v>
      </c>
      <c r="G98" s="20">
        <v>0</v>
      </c>
      <c r="H98" s="30">
        <f t="shared" si="56"/>
        <v>133818</v>
      </c>
      <c r="I98" s="20">
        <v>0</v>
      </c>
      <c r="J98" s="20">
        <v>0</v>
      </c>
      <c r="K98" s="20">
        <v>0</v>
      </c>
      <c r="L98" s="30">
        <f t="shared" si="57"/>
        <v>0</v>
      </c>
      <c r="M98" s="20">
        <v>132018</v>
      </c>
      <c r="N98" s="20">
        <v>1800</v>
      </c>
      <c r="O98" s="20">
        <v>0</v>
      </c>
      <c r="P98" s="30">
        <f t="shared" si="59"/>
        <v>133818</v>
      </c>
      <c r="Q98" s="20">
        <v>0</v>
      </c>
      <c r="R98" s="20">
        <v>0</v>
      </c>
      <c r="S98" s="20">
        <v>0</v>
      </c>
      <c r="T98" s="30">
        <f t="shared" si="60"/>
        <v>0</v>
      </c>
      <c r="U98" s="20">
        <v>132018</v>
      </c>
      <c r="V98" s="20">
        <v>1800</v>
      </c>
      <c r="W98" s="20">
        <v>0</v>
      </c>
      <c r="X98" s="30">
        <f t="shared" si="77"/>
        <v>133818</v>
      </c>
      <c r="Y98" s="20">
        <v>0</v>
      </c>
      <c r="Z98" s="20">
        <v>0</v>
      </c>
      <c r="AA98" s="20">
        <v>0</v>
      </c>
      <c r="AB98" s="30">
        <f t="shared" si="65"/>
        <v>0</v>
      </c>
      <c r="AC98" s="20">
        <v>132018</v>
      </c>
      <c r="AD98" s="20">
        <v>1800</v>
      </c>
      <c r="AE98" s="20">
        <v>0</v>
      </c>
      <c r="AF98" s="30">
        <f t="shared" si="69"/>
        <v>133818</v>
      </c>
    </row>
    <row r="99" spans="1:32" ht="17.25" customHeight="1" x14ac:dyDescent="0.2">
      <c r="A99" s="4" t="s">
        <v>113</v>
      </c>
      <c r="B99" s="17"/>
      <c r="C99" s="18">
        <v>6</v>
      </c>
      <c r="D99" s="19" t="s">
        <v>17</v>
      </c>
      <c r="E99" s="20">
        <v>0</v>
      </c>
      <c r="F99" s="20">
        <v>0</v>
      </c>
      <c r="G99" s="20">
        <v>0</v>
      </c>
      <c r="H99" s="90">
        <f t="shared" si="56"/>
        <v>0</v>
      </c>
      <c r="I99" s="20">
        <v>0</v>
      </c>
      <c r="J99" s="20">
        <v>0</v>
      </c>
      <c r="K99" s="20">
        <v>0</v>
      </c>
      <c r="L99" s="20">
        <f t="shared" si="57"/>
        <v>0</v>
      </c>
      <c r="M99" s="20">
        <v>0</v>
      </c>
      <c r="N99" s="20">
        <v>0</v>
      </c>
      <c r="O99" s="20">
        <v>0</v>
      </c>
      <c r="P99" s="21">
        <f t="shared" si="59"/>
        <v>0</v>
      </c>
      <c r="Q99" s="20">
        <v>0</v>
      </c>
      <c r="R99" s="20">
        <v>0</v>
      </c>
      <c r="S99" s="20">
        <v>0</v>
      </c>
      <c r="T99" s="20">
        <f t="shared" ref="T99:T107" si="85">+S99+R99+Q99</f>
        <v>0</v>
      </c>
      <c r="U99" s="20">
        <v>0</v>
      </c>
      <c r="V99" s="20">
        <v>0</v>
      </c>
      <c r="W99" s="20">
        <v>0</v>
      </c>
      <c r="X99" s="91">
        <f t="shared" ref="X99:X107" si="86">+W99+V99+U99</f>
        <v>0</v>
      </c>
      <c r="Y99" s="20">
        <v>0</v>
      </c>
      <c r="Z99" s="20">
        <v>0</v>
      </c>
      <c r="AA99" s="20">
        <v>0</v>
      </c>
      <c r="AB99" s="20">
        <f t="shared" si="65"/>
        <v>0</v>
      </c>
      <c r="AC99" s="20">
        <v>0</v>
      </c>
      <c r="AD99" s="20">
        <v>0</v>
      </c>
      <c r="AE99" s="20">
        <v>0</v>
      </c>
      <c r="AF99" s="91">
        <f t="shared" si="69"/>
        <v>0</v>
      </c>
    </row>
    <row r="100" spans="1:32" ht="17.25" customHeight="1" x14ac:dyDescent="0.2">
      <c r="A100" s="4" t="s">
        <v>114</v>
      </c>
      <c r="B100" s="23"/>
      <c r="C100" s="28">
        <v>7</v>
      </c>
      <c r="D100" s="29" t="s">
        <v>19</v>
      </c>
      <c r="E100" s="20">
        <v>0</v>
      </c>
      <c r="F100" s="20">
        <v>0</v>
      </c>
      <c r="G100" s="20">
        <v>0</v>
      </c>
      <c r="H100" s="30">
        <f t="shared" si="56"/>
        <v>0</v>
      </c>
      <c r="I100" s="20">
        <v>0</v>
      </c>
      <c r="J100" s="20">
        <v>0</v>
      </c>
      <c r="K100" s="20">
        <v>0</v>
      </c>
      <c r="L100" s="26">
        <f t="shared" si="57"/>
        <v>0</v>
      </c>
      <c r="M100" s="20">
        <v>0</v>
      </c>
      <c r="N100" s="20">
        <v>0</v>
      </c>
      <c r="O100" s="20">
        <v>0</v>
      </c>
      <c r="P100" s="26">
        <f t="shared" si="59"/>
        <v>0</v>
      </c>
      <c r="Q100" s="20">
        <v>0</v>
      </c>
      <c r="R100" s="20">
        <v>0</v>
      </c>
      <c r="S100" s="20">
        <v>0</v>
      </c>
      <c r="T100" s="26">
        <f t="shared" si="85"/>
        <v>0</v>
      </c>
      <c r="U100" s="20">
        <v>0</v>
      </c>
      <c r="V100" s="20">
        <v>0</v>
      </c>
      <c r="W100" s="20">
        <v>0</v>
      </c>
      <c r="X100" s="30">
        <f t="shared" si="86"/>
        <v>0</v>
      </c>
      <c r="Y100" s="20">
        <v>0</v>
      </c>
      <c r="Z100" s="20">
        <v>0</v>
      </c>
      <c r="AA100" s="20">
        <v>0</v>
      </c>
      <c r="AB100" s="26">
        <f t="shared" si="65"/>
        <v>0</v>
      </c>
      <c r="AC100" s="20">
        <v>0</v>
      </c>
      <c r="AD100" s="20">
        <v>0</v>
      </c>
      <c r="AE100" s="20">
        <v>0</v>
      </c>
      <c r="AF100" s="30">
        <f t="shared" si="69"/>
        <v>0</v>
      </c>
    </row>
    <row r="101" spans="1:32" ht="17.25" customHeight="1" x14ac:dyDescent="0.2">
      <c r="A101" s="4" t="s">
        <v>115</v>
      </c>
      <c r="B101" s="32"/>
      <c r="C101" s="33">
        <v>8</v>
      </c>
      <c r="D101" s="34" t="s">
        <v>20</v>
      </c>
      <c r="E101" s="71">
        <v>0</v>
      </c>
      <c r="F101" s="71">
        <v>0</v>
      </c>
      <c r="G101" s="71">
        <v>0</v>
      </c>
      <c r="H101" s="107">
        <f t="shared" si="56"/>
        <v>0</v>
      </c>
      <c r="I101" s="71">
        <v>0</v>
      </c>
      <c r="J101" s="71">
        <v>0</v>
      </c>
      <c r="K101" s="71">
        <v>0</v>
      </c>
      <c r="L101" s="107">
        <f t="shared" si="57"/>
        <v>0</v>
      </c>
      <c r="M101" s="71">
        <v>0</v>
      </c>
      <c r="N101" s="71">
        <v>0</v>
      </c>
      <c r="O101" s="71">
        <v>0</v>
      </c>
      <c r="P101" s="107">
        <f t="shared" si="59"/>
        <v>0</v>
      </c>
      <c r="Q101" s="71">
        <v>0</v>
      </c>
      <c r="R101" s="71">
        <v>0</v>
      </c>
      <c r="S101" s="71">
        <v>0</v>
      </c>
      <c r="T101" s="107">
        <f t="shared" si="85"/>
        <v>0</v>
      </c>
      <c r="U101" s="71">
        <v>0</v>
      </c>
      <c r="V101" s="71">
        <v>0</v>
      </c>
      <c r="W101" s="71">
        <v>0</v>
      </c>
      <c r="X101" s="107">
        <f t="shared" si="86"/>
        <v>0</v>
      </c>
      <c r="Y101" s="71">
        <v>0</v>
      </c>
      <c r="Z101" s="71">
        <v>0</v>
      </c>
      <c r="AA101" s="71">
        <v>0</v>
      </c>
      <c r="AB101" s="107">
        <f t="shared" si="65"/>
        <v>0</v>
      </c>
      <c r="AC101" s="71">
        <v>0</v>
      </c>
      <c r="AD101" s="71">
        <v>0</v>
      </c>
      <c r="AE101" s="71">
        <v>0</v>
      </c>
      <c r="AF101" s="107">
        <f t="shared" si="69"/>
        <v>0</v>
      </c>
    </row>
    <row r="102" spans="1:32" ht="17.25" customHeight="1" x14ac:dyDescent="0.2">
      <c r="A102" s="11"/>
      <c r="B102" s="12">
        <v>11</v>
      </c>
      <c r="C102" s="13" t="s">
        <v>32</v>
      </c>
      <c r="D102" s="14"/>
      <c r="E102" s="57">
        <f>SUM(E103:E110)</f>
        <v>10778</v>
      </c>
      <c r="F102" s="57">
        <f>SUM(F103:F110)</f>
        <v>9831</v>
      </c>
      <c r="G102" s="57">
        <f>SUM(G103:G110)</f>
        <v>0</v>
      </c>
      <c r="H102" s="15">
        <f t="shared" si="56"/>
        <v>20609</v>
      </c>
      <c r="I102" s="57">
        <f>SUM(I103:I110)</f>
        <v>0</v>
      </c>
      <c r="J102" s="57">
        <f>SUM(J103:J110)</f>
        <v>558</v>
      </c>
      <c r="K102" s="57">
        <f>SUM(K103:K110)</f>
        <v>0</v>
      </c>
      <c r="L102" s="57">
        <f t="shared" si="57"/>
        <v>558</v>
      </c>
      <c r="M102" s="15">
        <f t="shared" ref="M102:O106" si="87">+I102+E102</f>
        <v>10778</v>
      </c>
      <c r="N102" s="15">
        <f t="shared" si="87"/>
        <v>10389</v>
      </c>
      <c r="O102" s="15">
        <f t="shared" si="87"/>
        <v>0</v>
      </c>
      <c r="P102" s="58">
        <f t="shared" si="59"/>
        <v>21167</v>
      </c>
      <c r="Q102" s="57">
        <f>SUM(Q103:Q110)</f>
        <v>0</v>
      </c>
      <c r="R102" s="57">
        <f>SUM(R103:R110)</f>
        <v>0</v>
      </c>
      <c r="S102" s="57">
        <f>SUM(S103:S110)</f>
        <v>0</v>
      </c>
      <c r="T102" s="57">
        <f t="shared" si="85"/>
        <v>0</v>
      </c>
      <c r="U102" s="15">
        <f t="shared" ref="U102:U106" si="88">+Q102+M102</f>
        <v>10778</v>
      </c>
      <c r="V102" s="15">
        <f t="shared" ref="V102:V106" si="89">+R102+N102</f>
        <v>10389</v>
      </c>
      <c r="W102" s="15">
        <f t="shared" ref="W102:W106" si="90">+S102+O102</f>
        <v>0</v>
      </c>
      <c r="X102" s="16">
        <f t="shared" si="86"/>
        <v>21167</v>
      </c>
      <c r="Y102" s="57">
        <f>SUM(Y103:Y110)</f>
        <v>0</v>
      </c>
      <c r="Z102" s="57">
        <f>SUM(Z103:Z110)</f>
        <v>0</v>
      </c>
      <c r="AA102" s="57">
        <f>SUM(AA103:AA110)</f>
        <v>0</v>
      </c>
      <c r="AB102" s="57">
        <f t="shared" si="65"/>
        <v>0</v>
      </c>
      <c r="AC102" s="15">
        <f t="shared" ref="AC102:AC106" si="91">+Y102+U102</f>
        <v>10778</v>
      </c>
      <c r="AD102" s="15">
        <f t="shared" ref="AD102:AD106" si="92">+Z102+V102</f>
        <v>10389</v>
      </c>
      <c r="AE102" s="15">
        <f t="shared" ref="AE102:AE106" si="93">+AA102+W102</f>
        <v>0</v>
      </c>
      <c r="AF102" s="16">
        <f t="shared" si="69"/>
        <v>21167</v>
      </c>
    </row>
    <row r="103" spans="1:32" ht="17.25" customHeight="1" x14ac:dyDescent="0.2">
      <c r="A103" s="4"/>
      <c r="B103" s="17"/>
      <c r="C103" s="18">
        <v>1</v>
      </c>
      <c r="D103" s="19" t="s">
        <v>11</v>
      </c>
      <c r="E103" s="20"/>
      <c r="F103" s="20">
        <v>2093</v>
      </c>
      <c r="G103" s="20"/>
      <c r="H103" s="90">
        <f t="shared" si="56"/>
        <v>2093</v>
      </c>
      <c r="I103" s="20"/>
      <c r="J103" s="20">
        <v>-161</v>
      </c>
      <c r="K103" s="20"/>
      <c r="L103" s="20">
        <f t="shared" si="57"/>
        <v>-161</v>
      </c>
      <c r="M103" s="20">
        <f t="shared" si="87"/>
        <v>0</v>
      </c>
      <c r="N103" s="20">
        <f t="shared" si="87"/>
        <v>1932</v>
      </c>
      <c r="O103" s="20">
        <f t="shared" si="87"/>
        <v>0</v>
      </c>
      <c r="P103" s="21">
        <f t="shared" si="59"/>
        <v>1932</v>
      </c>
      <c r="Q103" s="20"/>
      <c r="R103" s="20"/>
      <c r="S103" s="20"/>
      <c r="T103" s="20">
        <f t="shared" si="85"/>
        <v>0</v>
      </c>
      <c r="U103" s="20">
        <f t="shared" si="88"/>
        <v>0</v>
      </c>
      <c r="V103" s="20">
        <f t="shared" si="89"/>
        <v>1932</v>
      </c>
      <c r="W103" s="20">
        <f t="shared" si="90"/>
        <v>0</v>
      </c>
      <c r="X103" s="91">
        <f t="shared" si="86"/>
        <v>1932</v>
      </c>
      <c r="Y103" s="20"/>
      <c r="Z103" s="20"/>
      <c r="AA103" s="20"/>
      <c r="AB103" s="20">
        <f t="shared" si="65"/>
        <v>0</v>
      </c>
      <c r="AC103" s="20">
        <f t="shared" si="91"/>
        <v>0</v>
      </c>
      <c r="AD103" s="20">
        <f t="shared" si="92"/>
        <v>1932</v>
      </c>
      <c r="AE103" s="20">
        <f t="shared" si="93"/>
        <v>0</v>
      </c>
      <c r="AF103" s="91">
        <f t="shared" si="69"/>
        <v>1932</v>
      </c>
    </row>
    <row r="104" spans="1:32" ht="30" x14ac:dyDescent="0.2">
      <c r="A104" s="4"/>
      <c r="B104" s="23"/>
      <c r="C104" s="24">
        <v>2</v>
      </c>
      <c r="D104" s="25" t="s">
        <v>12</v>
      </c>
      <c r="E104" s="20"/>
      <c r="F104" s="20">
        <v>245</v>
      </c>
      <c r="G104" s="20"/>
      <c r="H104" s="30">
        <f t="shared" si="56"/>
        <v>245</v>
      </c>
      <c r="I104" s="20"/>
      <c r="J104" s="20"/>
      <c r="K104" s="20"/>
      <c r="L104" s="26">
        <f t="shared" si="57"/>
        <v>0</v>
      </c>
      <c r="M104" s="20">
        <f t="shared" si="87"/>
        <v>0</v>
      </c>
      <c r="N104" s="20">
        <f t="shared" si="87"/>
        <v>245</v>
      </c>
      <c r="O104" s="20">
        <f t="shared" si="87"/>
        <v>0</v>
      </c>
      <c r="P104" s="27">
        <f t="shared" si="59"/>
        <v>245</v>
      </c>
      <c r="Q104" s="20"/>
      <c r="R104" s="20"/>
      <c r="S104" s="20"/>
      <c r="T104" s="26">
        <f t="shared" si="85"/>
        <v>0</v>
      </c>
      <c r="U104" s="20">
        <f t="shared" si="88"/>
        <v>0</v>
      </c>
      <c r="V104" s="20">
        <f t="shared" si="89"/>
        <v>245</v>
      </c>
      <c r="W104" s="20">
        <f t="shared" si="90"/>
        <v>0</v>
      </c>
      <c r="X104" s="31">
        <f t="shared" si="86"/>
        <v>245</v>
      </c>
      <c r="Y104" s="20"/>
      <c r="Z104" s="20"/>
      <c r="AA104" s="20"/>
      <c r="AB104" s="26">
        <f t="shared" si="65"/>
        <v>0</v>
      </c>
      <c r="AC104" s="20">
        <f t="shared" si="91"/>
        <v>0</v>
      </c>
      <c r="AD104" s="20">
        <f t="shared" si="92"/>
        <v>245</v>
      </c>
      <c r="AE104" s="20">
        <f t="shared" si="93"/>
        <v>0</v>
      </c>
      <c r="AF104" s="31">
        <f t="shared" si="69"/>
        <v>245</v>
      </c>
    </row>
    <row r="105" spans="1:32" ht="17.25" customHeight="1" x14ac:dyDescent="0.2">
      <c r="A105" s="4"/>
      <c r="B105" s="23"/>
      <c r="C105" s="28">
        <v>3</v>
      </c>
      <c r="D105" s="29" t="s">
        <v>13</v>
      </c>
      <c r="E105" s="20">
        <v>7016</v>
      </c>
      <c r="F105" s="20">
        <v>4458</v>
      </c>
      <c r="G105" s="20"/>
      <c r="H105" s="30">
        <f t="shared" si="56"/>
        <v>11474</v>
      </c>
      <c r="I105" s="20"/>
      <c r="J105" s="20">
        <v>161</v>
      </c>
      <c r="K105" s="20"/>
      <c r="L105" s="26">
        <f t="shared" si="57"/>
        <v>161</v>
      </c>
      <c r="M105" s="20">
        <f t="shared" si="87"/>
        <v>7016</v>
      </c>
      <c r="N105" s="20">
        <f t="shared" si="87"/>
        <v>4619</v>
      </c>
      <c r="O105" s="20">
        <f t="shared" si="87"/>
        <v>0</v>
      </c>
      <c r="P105" s="27">
        <f t="shared" si="59"/>
        <v>11635</v>
      </c>
      <c r="Q105" s="20"/>
      <c r="R105" s="20"/>
      <c r="S105" s="20"/>
      <c r="T105" s="26">
        <f t="shared" si="85"/>
        <v>0</v>
      </c>
      <c r="U105" s="20">
        <f t="shared" si="88"/>
        <v>7016</v>
      </c>
      <c r="V105" s="20">
        <f t="shared" si="89"/>
        <v>4619</v>
      </c>
      <c r="W105" s="20">
        <f t="shared" si="90"/>
        <v>0</v>
      </c>
      <c r="X105" s="31">
        <f t="shared" si="86"/>
        <v>11635</v>
      </c>
      <c r="Y105" s="20"/>
      <c r="Z105" s="20"/>
      <c r="AA105" s="20"/>
      <c r="AB105" s="26">
        <f t="shared" si="65"/>
        <v>0</v>
      </c>
      <c r="AC105" s="20">
        <f t="shared" si="91"/>
        <v>7016</v>
      </c>
      <c r="AD105" s="20">
        <f t="shared" si="92"/>
        <v>4619</v>
      </c>
      <c r="AE105" s="20">
        <f t="shared" si="93"/>
        <v>0</v>
      </c>
      <c r="AF105" s="31">
        <f t="shared" si="69"/>
        <v>11635</v>
      </c>
    </row>
    <row r="106" spans="1:32" ht="17.25" customHeight="1" x14ac:dyDescent="0.2">
      <c r="A106" s="4"/>
      <c r="B106" s="23"/>
      <c r="C106" s="28">
        <v>4</v>
      </c>
      <c r="D106" s="29" t="s">
        <v>14</v>
      </c>
      <c r="E106" s="20"/>
      <c r="F106" s="20"/>
      <c r="G106" s="20"/>
      <c r="H106" s="30">
        <f t="shared" si="56"/>
        <v>0</v>
      </c>
      <c r="I106" s="20"/>
      <c r="J106" s="20"/>
      <c r="K106" s="20"/>
      <c r="L106" s="26">
        <f t="shared" si="57"/>
        <v>0</v>
      </c>
      <c r="M106" s="20">
        <f t="shared" si="87"/>
        <v>0</v>
      </c>
      <c r="N106" s="20">
        <f t="shared" si="87"/>
        <v>0</v>
      </c>
      <c r="O106" s="20">
        <f t="shared" si="87"/>
        <v>0</v>
      </c>
      <c r="P106" s="27">
        <f t="shared" si="59"/>
        <v>0</v>
      </c>
      <c r="Q106" s="20"/>
      <c r="R106" s="20"/>
      <c r="S106" s="20"/>
      <c r="T106" s="26">
        <f t="shared" si="85"/>
        <v>0</v>
      </c>
      <c r="U106" s="20">
        <f t="shared" si="88"/>
        <v>0</v>
      </c>
      <c r="V106" s="20">
        <f t="shared" si="89"/>
        <v>0</v>
      </c>
      <c r="W106" s="20">
        <f t="shared" si="90"/>
        <v>0</v>
      </c>
      <c r="X106" s="31">
        <f t="shared" si="86"/>
        <v>0</v>
      </c>
      <c r="Y106" s="20"/>
      <c r="Z106" s="20"/>
      <c r="AA106" s="20"/>
      <c r="AB106" s="26">
        <f t="shared" si="65"/>
        <v>0</v>
      </c>
      <c r="AC106" s="20">
        <f t="shared" si="91"/>
        <v>0</v>
      </c>
      <c r="AD106" s="20">
        <f t="shared" si="92"/>
        <v>0</v>
      </c>
      <c r="AE106" s="20">
        <f t="shared" si="93"/>
        <v>0</v>
      </c>
      <c r="AF106" s="31">
        <f t="shared" si="69"/>
        <v>0</v>
      </c>
    </row>
    <row r="107" spans="1:32" ht="17.25" customHeight="1" x14ac:dyDescent="0.2">
      <c r="A107" s="4">
        <v>8</v>
      </c>
      <c r="B107" s="23"/>
      <c r="C107" s="28">
        <v>5</v>
      </c>
      <c r="D107" s="29" t="s">
        <v>15</v>
      </c>
      <c r="E107" s="20">
        <v>0</v>
      </c>
      <c r="F107" s="20">
        <v>2840</v>
      </c>
      <c r="G107" s="20">
        <v>0</v>
      </c>
      <c r="H107" s="30">
        <f t="shared" si="56"/>
        <v>2840</v>
      </c>
      <c r="I107" s="20">
        <v>0</v>
      </c>
      <c r="J107" s="20">
        <v>558</v>
      </c>
      <c r="K107" s="20">
        <v>0</v>
      </c>
      <c r="L107" s="30">
        <f t="shared" si="57"/>
        <v>558</v>
      </c>
      <c r="M107" s="20">
        <v>0</v>
      </c>
      <c r="N107" s="20">
        <v>3398</v>
      </c>
      <c r="O107" s="20">
        <v>0</v>
      </c>
      <c r="P107" s="30">
        <f t="shared" si="59"/>
        <v>3398</v>
      </c>
      <c r="Q107" s="20">
        <v>0</v>
      </c>
      <c r="R107" s="20">
        <v>0</v>
      </c>
      <c r="S107" s="20">
        <v>0</v>
      </c>
      <c r="T107" s="30">
        <f t="shared" si="85"/>
        <v>0</v>
      </c>
      <c r="U107" s="20">
        <v>0</v>
      </c>
      <c r="V107" s="20">
        <v>3398</v>
      </c>
      <c r="W107" s="20">
        <v>0</v>
      </c>
      <c r="X107" s="30">
        <f t="shared" si="86"/>
        <v>3398</v>
      </c>
      <c r="Y107" s="20">
        <v>0</v>
      </c>
      <c r="Z107" s="20">
        <v>0</v>
      </c>
      <c r="AA107" s="20">
        <v>0</v>
      </c>
      <c r="AB107" s="30">
        <f t="shared" si="65"/>
        <v>0</v>
      </c>
      <c r="AC107" s="20">
        <v>0</v>
      </c>
      <c r="AD107" s="20">
        <v>3398</v>
      </c>
      <c r="AE107" s="20">
        <v>0</v>
      </c>
      <c r="AF107" s="30">
        <f t="shared" si="69"/>
        <v>3398</v>
      </c>
    </row>
    <row r="108" spans="1:32" ht="17.25" customHeight="1" x14ac:dyDescent="0.2">
      <c r="A108" s="4" t="s">
        <v>113</v>
      </c>
      <c r="B108" s="17"/>
      <c r="C108" s="18">
        <v>6</v>
      </c>
      <c r="D108" s="19" t="s">
        <v>17</v>
      </c>
      <c r="E108" s="20">
        <v>3762</v>
      </c>
      <c r="F108" s="20">
        <v>195</v>
      </c>
      <c r="G108" s="20">
        <v>0</v>
      </c>
      <c r="H108" s="90">
        <f t="shared" si="56"/>
        <v>3957</v>
      </c>
      <c r="I108" s="20">
        <v>0</v>
      </c>
      <c r="J108" s="20">
        <v>0</v>
      </c>
      <c r="K108" s="20">
        <v>0</v>
      </c>
      <c r="L108" s="20">
        <f t="shared" si="57"/>
        <v>0</v>
      </c>
      <c r="M108" s="20">
        <v>3762</v>
      </c>
      <c r="N108" s="20">
        <v>195</v>
      </c>
      <c r="O108" s="20">
        <v>0</v>
      </c>
      <c r="P108" s="21">
        <f t="shared" si="59"/>
        <v>3957</v>
      </c>
      <c r="Q108" s="20">
        <v>0</v>
      </c>
      <c r="R108" s="20">
        <v>0</v>
      </c>
      <c r="S108" s="20">
        <v>0</v>
      </c>
      <c r="T108" s="20">
        <f t="shared" ref="T108:T116" si="94">+S108+R108+Q108</f>
        <v>0</v>
      </c>
      <c r="U108" s="20">
        <v>3762</v>
      </c>
      <c r="V108" s="20">
        <v>195</v>
      </c>
      <c r="W108" s="20">
        <v>0</v>
      </c>
      <c r="X108" s="91">
        <f t="shared" ref="X108:X116" si="95">+W108+V108+U108</f>
        <v>3957</v>
      </c>
      <c r="Y108" s="20">
        <v>0</v>
      </c>
      <c r="Z108" s="20">
        <v>0</v>
      </c>
      <c r="AA108" s="20">
        <v>0</v>
      </c>
      <c r="AB108" s="20">
        <f t="shared" si="65"/>
        <v>0</v>
      </c>
      <c r="AC108" s="20">
        <v>3762</v>
      </c>
      <c r="AD108" s="20">
        <v>195</v>
      </c>
      <c r="AE108" s="20">
        <v>0</v>
      </c>
      <c r="AF108" s="91">
        <f t="shared" si="69"/>
        <v>3957</v>
      </c>
    </row>
    <row r="109" spans="1:32" ht="17.25" customHeight="1" x14ac:dyDescent="0.2">
      <c r="A109" s="4" t="s">
        <v>114</v>
      </c>
      <c r="B109" s="23"/>
      <c r="C109" s="28">
        <v>7</v>
      </c>
      <c r="D109" s="29" t="s">
        <v>19</v>
      </c>
      <c r="E109" s="26">
        <v>0</v>
      </c>
      <c r="F109" s="26">
        <v>0</v>
      </c>
      <c r="G109" s="26">
        <v>0</v>
      </c>
      <c r="H109" s="30">
        <f t="shared" si="56"/>
        <v>0</v>
      </c>
      <c r="I109" s="26">
        <v>0</v>
      </c>
      <c r="J109" s="26">
        <v>0</v>
      </c>
      <c r="K109" s="26">
        <v>0</v>
      </c>
      <c r="L109" s="26">
        <f t="shared" si="57"/>
        <v>0</v>
      </c>
      <c r="M109" s="26">
        <v>0</v>
      </c>
      <c r="N109" s="26">
        <v>0</v>
      </c>
      <c r="O109" s="26">
        <v>0</v>
      </c>
      <c r="P109" s="26">
        <f t="shared" si="59"/>
        <v>0</v>
      </c>
      <c r="Q109" s="26">
        <v>0</v>
      </c>
      <c r="R109" s="26">
        <v>0</v>
      </c>
      <c r="S109" s="26">
        <v>0</v>
      </c>
      <c r="T109" s="26">
        <f t="shared" si="94"/>
        <v>0</v>
      </c>
      <c r="U109" s="26">
        <v>0</v>
      </c>
      <c r="V109" s="26">
        <v>0</v>
      </c>
      <c r="W109" s="26">
        <v>0</v>
      </c>
      <c r="X109" s="30">
        <f t="shared" si="95"/>
        <v>0</v>
      </c>
      <c r="Y109" s="26">
        <v>0</v>
      </c>
      <c r="Z109" s="26">
        <v>0</v>
      </c>
      <c r="AA109" s="26">
        <v>0</v>
      </c>
      <c r="AB109" s="26">
        <f t="shared" si="65"/>
        <v>0</v>
      </c>
      <c r="AC109" s="26">
        <v>0</v>
      </c>
      <c r="AD109" s="26">
        <v>0</v>
      </c>
      <c r="AE109" s="26">
        <v>0</v>
      </c>
      <c r="AF109" s="30">
        <f t="shared" si="69"/>
        <v>0</v>
      </c>
    </row>
    <row r="110" spans="1:32" ht="17.25" customHeight="1" x14ac:dyDescent="0.2">
      <c r="A110" s="4" t="s">
        <v>115</v>
      </c>
      <c r="B110" s="32"/>
      <c r="C110" s="33">
        <v>8</v>
      </c>
      <c r="D110" s="34" t="s">
        <v>20</v>
      </c>
      <c r="E110" s="71">
        <f>0</f>
        <v>0</v>
      </c>
      <c r="F110" s="71">
        <f>0</f>
        <v>0</v>
      </c>
      <c r="G110" s="71">
        <f>0</f>
        <v>0</v>
      </c>
      <c r="H110" s="107">
        <f t="shared" si="56"/>
        <v>0</v>
      </c>
      <c r="I110" s="71">
        <f>0</f>
        <v>0</v>
      </c>
      <c r="J110" s="71">
        <f>0</f>
        <v>0</v>
      </c>
      <c r="K110" s="71">
        <f>0</f>
        <v>0</v>
      </c>
      <c r="L110" s="35">
        <f t="shared" si="57"/>
        <v>0</v>
      </c>
      <c r="M110" s="71">
        <f>0</f>
        <v>0</v>
      </c>
      <c r="N110" s="71">
        <f>0</f>
        <v>0</v>
      </c>
      <c r="O110" s="71">
        <f>0</f>
        <v>0</v>
      </c>
      <c r="P110" s="35">
        <f t="shared" si="59"/>
        <v>0</v>
      </c>
      <c r="Q110" s="71">
        <f>0</f>
        <v>0</v>
      </c>
      <c r="R110" s="71">
        <f>0</f>
        <v>0</v>
      </c>
      <c r="S110" s="71">
        <f>0</f>
        <v>0</v>
      </c>
      <c r="T110" s="35">
        <f t="shared" si="94"/>
        <v>0</v>
      </c>
      <c r="U110" s="71">
        <f>0</f>
        <v>0</v>
      </c>
      <c r="V110" s="71">
        <f>0</f>
        <v>0</v>
      </c>
      <c r="W110" s="71">
        <f>0</f>
        <v>0</v>
      </c>
      <c r="X110" s="107">
        <f t="shared" si="95"/>
        <v>0</v>
      </c>
      <c r="Y110" s="71">
        <f>0</f>
        <v>0</v>
      </c>
      <c r="Z110" s="71">
        <f>0</f>
        <v>0</v>
      </c>
      <c r="AA110" s="71">
        <f>0</f>
        <v>0</v>
      </c>
      <c r="AB110" s="35">
        <f t="shared" si="65"/>
        <v>0</v>
      </c>
      <c r="AC110" s="71">
        <f>0</f>
        <v>0</v>
      </c>
      <c r="AD110" s="71">
        <f>0</f>
        <v>0</v>
      </c>
      <c r="AE110" s="71">
        <f>0</f>
        <v>0</v>
      </c>
      <c r="AF110" s="107">
        <f t="shared" si="69"/>
        <v>0</v>
      </c>
    </row>
    <row r="111" spans="1:32" ht="17.25" customHeight="1" x14ac:dyDescent="0.2">
      <c r="A111" s="11"/>
      <c r="B111" s="232">
        <v>12</v>
      </c>
      <c r="C111" s="233" t="s">
        <v>33</v>
      </c>
      <c r="D111" s="234"/>
      <c r="E111" s="235">
        <f>SUM(E112:E119)</f>
        <v>0</v>
      </c>
      <c r="F111" s="235">
        <f>SUM(F112:F119)</f>
        <v>8695</v>
      </c>
      <c r="G111" s="235">
        <f>SUM(G112:G119)</f>
        <v>0</v>
      </c>
      <c r="H111" s="236">
        <f t="shared" si="56"/>
        <v>8695</v>
      </c>
      <c r="I111" s="235">
        <f>SUM(I112:I119)</f>
        <v>0</v>
      </c>
      <c r="J111" s="235">
        <f>SUM(J112:J119)</f>
        <v>0</v>
      </c>
      <c r="K111" s="235">
        <f>SUM(K112:K119)</f>
        <v>0</v>
      </c>
      <c r="L111" s="235">
        <f t="shared" si="57"/>
        <v>0</v>
      </c>
      <c r="M111" s="15">
        <f t="shared" ref="M111:O115" si="96">+I111+E111</f>
        <v>0</v>
      </c>
      <c r="N111" s="15">
        <f t="shared" si="96"/>
        <v>8695</v>
      </c>
      <c r="O111" s="15">
        <f t="shared" si="96"/>
        <v>0</v>
      </c>
      <c r="P111" s="237">
        <f t="shared" si="59"/>
        <v>8695</v>
      </c>
      <c r="Q111" s="235">
        <f>SUM(Q112:Q119)</f>
        <v>0</v>
      </c>
      <c r="R111" s="235">
        <f>SUM(R112:R119)</f>
        <v>0</v>
      </c>
      <c r="S111" s="235">
        <f>SUM(S112:S119)</f>
        <v>0</v>
      </c>
      <c r="T111" s="235">
        <f t="shared" si="94"/>
        <v>0</v>
      </c>
      <c r="U111" s="15">
        <f t="shared" ref="U111:U115" si="97">+Q111+M111</f>
        <v>0</v>
      </c>
      <c r="V111" s="15">
        <f t="shared" ref="V111:V115" si="98">+R111+N111</f>
        <v>8695</v>
      </c>
      <c r="W111" s="15">
        <f t="shared" ref="W111:W115" si="99">+S111+O111</f>
        <v>0</v>
      </c>
      <c r="X111" s="238">
        <f t="shared" si="95"/>
        <v>8695</v>
      </c>
      <c r="Y111" s="235">
        <f>SUM(Y112:Y119)</f>
        <v>0</v>
      </c>
      <c r="Z111" s="235">
        <f>SUM(Z112:Z119)</f>
        <v>0</v>
      </c>
      <c r="AA111" s="235">
        <f>SUM(AA112:AA119)</f>
        <v>0</v>
      </c>
      <c r="AB111" s="235">
        <f t="shared" si="65"/>
        <v>0</v>
      </c>
      <c r="AC111" s="15">
        <f t="shared" ref="AC111:AC115" si="100">+Y111+U111</f>
        <v>0</v>
      </c>
      <c r="AD111" s="15">
        <f t="shared" ref="AD111:AD115" si="101">+Z111+V111</f>
        <v>8695</v>
      </c>
      <c r="AE111" s="15">
        <f t="shared" ref="AE111:AE115" si="102">+AA111+W111</f>
        <v>0</v>
      </c>
      <c r="AF111" s="238">
        <f t="shared" si="69"/>
        <v>8695</v>
      </c>
    </row>
    <row r="112" spans="1:32" ht="17.25" customHeight="1" x14ac:dyDescent="0.2">
      <c r="A112" s="4"/>
      <c r="B112" s="47"/>
      <c r="C112" s="48">
        <v>1</v>
      </c>
      <c r="D112" s="49" t="s">
        <v>11</v>
      </c>
      <c r="E112" s="20">
        <v>0</v>
      </c>
      <c r="F112" s="20">
        <v>0</v>
      </c>
      <c r="G112" s="20">
        <v>0</v>
      </c>
      <c r="H112" s="119">
        <f t="shared" si="56"/>
        <v>0</v>
      </c>
      <c r="I112" s="20"/>
      <c r="J112" s="20"/>
      <c r="K112" s="20"/>
      <c r="L112" s="50">
        <f t="shared" si="57"/>
        <v>0</v>
      </c>
      <c r="M112" s="20">
        <f t="shared" si="96"/>
        <v>0</v>
      </c>
      <c r="N112" s="20">
        <f t="shared" si="96"/>
        <v>0</v>
      </c>
      <c r="O112" s="20">
        <f t="shared" si="96"/>
        <v>0</v>
      </c>
      <c r="P112" s="51">
        <f t="shared" si="59"/>
        <v>0</v>
      </c>
      <c r="Q112" s="20"/>
      <c r="R112" s="20"/>
      <c r="S112" s="20"/>
      <c r="T112" s="50">
        <f t="shared" si="94"/>
        <v>0</v>
      </c>
      <c r="U112" s="20">
        <f t="shared" si="97"/>
        <v>0</v>
      </c>
      <c r="V112" s="20">
        <f t="shared" si="98"/>
        <v>0</v>
      </c>
      <c r="W112" s="20">
        <f t="shared" si="99"/>
        <v>0</v>
      </c>
      <c r="X112" s="181">
        <f t="shared" si="95"/>
        <v>0</v>
      </c>
      <c r="Y112" s="20"/>
      <c r="Z112" s="20"/>
      <c r="AA112" s="20"/>
      <c r="AB112" s="50">
        <f t="shared" si="65"/>
        <v>0</v>
      </c>
      <c r="AC112" s="20">
        <f t="shared" si="100"/>
        <v>0</v>
      </c>
      <c r="AD112" s="20">
        <f t="shared" si="101"/>
        <v>0</v>
      </c>
      <c r="AE112" s="20">
        <f t="shared" si="102"/>
        <v>0</v>
      </c>
      <c r="AF112" s="181">
        <f t="shared" si="69"/>
        <v>0</v>
      </c>
    </row>
    <row r="113" spans="1:32" ht="30" x14ac:dyDescent="0.2">
      <c r="A113" s="4"/>
      <c r="B113" s="23"/>
      <c r="C113" s="24">
        <v>2</v>
      </c>
      <c r="D113" s="25" t="s">
        <v>12</v>
      </c>
      <c r="E113" s="20">
        <v>0</v>
      </c>
      <c r="F113" s="20">
        <v>0</v>
      </c>
      <c r="G113" s="20">
        <v>0</v>
      </c>
      <c r="H113" s="30">
        <f t="shared" si="56"/>
        <v>0</v>
      </c>
      <c r="I113" s="20"/>
      <c r="J113" s="20"/>
      <c r="K113" s="20"/>
      <c r="L113" s="26">
        <f t="shared" si="57"/>
        <v>0</v>
      </c>
      <c r="M113" s="20">
        <f t="shared" si="96"/>
        <v>0</v>
      </c>
      <c r="N113" s="20">
        <f t="shared" si="96"/>
        <v>0</v>
      </c>
      <c r="O113" s="20">
        <f t="shared" si="96"/>
        <v>0</v>
      </c>
      <c r="P113" s="27">
        <f t="shared" si="59"/>
        <v>0</v>
      </c>
      <c r="Q113" s="20"/>
      <c r="R113" s="20"/>
      <c r="S113" s="20"/>
      <c r="T113" s="26">
        <f t="shared" si="94"/>
        <v>0</v>
      </c>
      <c r="U113" s="20">
        <f t="shared" si="97"/>
        <v>0</v>
      </c>
      <c r="V113" s="20">
        <f t="shared" si="98"/>
        <v>0</v>
      </c>
      <c r="W113" s="20">
        <f t="shared" si="99"/>
        <v>0</v>
      </c>
      <c r="X113" s="31">
        <f t="shared" si="95"/>
        <v>0</v>
      </c>
      <c r="Y113" s="20"/>
      <c r="Z113" s="20"/>
      <c r="AA113" s="20"/>
      <c r="AB113" s="26">
        <f t="shared" si="65"/>
        <v>0</v>
      </c>
      <c r="AC113" s="20">
        <f t="shared" si="100"/>
        <v>0</v>
      </c>
      <c r="AD113" s="20">
        <f t="shared" si="101"/>
        <v>0</v>
      </c>
      <c r="AE113" s="20">
        <f t="shared" si="102"/>
        <v>0</v>
      </c>
      <c r="AF113" s="31">
        <f t="shared" si="69"/>
        <v>0</v>
      </c>
    </row>
    <row r="114" spans="1:32" ht="17.25" customHeight="1" x14ac:dyDescent="0.2">
      <c r="A114" s="4"/>
      <c r="B114" s="23"/>
      <c r="C114" s="28">
        <v>3</v>
      </c>
      <c r="D114" s="29" t="s">
        <v>13</v>
      </c>
      <c r="E114" s="20">
        <v>0</v>
      </c>
      <c r="F114" s="20">
        <v>0</v>
      </c>
      <c r="G114" s="20">
        <v>0</v>
      </c>
      <c r="H114" s="30">
        <f t="shared" si="56"/>
        <v>0</v>
      </c>
      <c r="I114" s="20"/>
      <c r="J114" s="20"/>
      <c r="K114" s="20"/>
      <c r="L114" s="26">
        <f t="shared" si="57"/>
        <v>0</v>
      </c>
      <c r="M114" s="20">
        <f t="shared" si="96"/>
        <v>0</v>
      </c>
      <c r="N114" s="20">
        <f t="shared" si="96"/>
        <v>0</v>
      </c>
      <c r="O114" s="20">
        <f t="shared" si="96"/>
        <v>0</v>
      </c>
      <c r="P114" s="27">
        <f t="shared" si="59"/>
        <v>0</v>
      </c>
      <c r="Q114" s="20"/>
      <c r="R114" s="20"/>
      <c r="S114" s="20"/>
      <c r="T114" s="26">
        <f t="shared" si="94"/>
        <v>0</v>
      </c>
      <c r="U114" s="20">
        <f t="shared" si="97"/>
        <v>0</v>
      </c>
      <c r="V114" s="20">
        <f t="shared" si="98"/>
        <v>0</v>
      </c>
      <c r="W114" s="20">
        <f t="shared" si="99"/>
        <v>0</v>
      </c>
      <c r="X114" s="31">
        <f t="shared" si="95"/>
        <v>0</v>
      </c>
      <c r="Y114" s="20"/>
      <c r="Z114" s="20"/>
      <c r="AA114" s="20"/>
      <c r="AB114" s="26">
        <f t="shared" si="65"/>
        <v>0</v>
      </c>
      <c r="AC114" s="20">
        <f t="shared" si="100"/>
        <v>0</v>
      </c>
      <c r="AD114" s="20">
        <f t="shared" si="101"/>
        <v>0</v>
      </c>
      <c r="AE114" s="20">
        <f t="shared" si="102"/>
        <v>0</v>
      </c>
      <c r="AF114" s="31">
        <f t="shared" si="69"/>
        <v>0</v>
      </c>
    </row>
    <row r="115" spans="1:32" ht="17.25" customHeight="1" x14ac:dyDescent="0.2">
      <c r="A115" s="4"/>
      <c r="B115" s="23"/>
      <c r="C115" s="28">
        <v>4</v>
      </c>
      <c r="D115" s="29" t="s">
        <v>14</v>
      </c>
      <c r="E115" s="20">
        <v>0</v>
      </c>
      <c r="F115" s="20">
        <v>0</v>
      </c>
      <c r="G115" s="20">
        <v>0</v>
      </c>
      <c r="H115" s="30">
        <f t="shared" si="56"/>
        <v>0</v>
      </c>
      <c r="I115" s="20"/>
      <c r="J115" s="20"/>
      <c r="K115" s="20"/>
      <c r="L115" s="26">
        <f t="shared" si="57"/>
        <v>0</v>
      </c>
      <c r="M115" s="20">
        <f t="shared" si="96"/>
        <v>0</v>
      </c>
      <c r="N115" s="20">
        <f t="shared" si="96"/>
        <v>0</v>
      </c>
      <c r="O115" s="20">
        <f t="shared" si="96"/>
        <v>0</v>
      </c>
      <c r="P115" s="27">
        <f t="shared" si="59"/>
        <v>0</v>
      </c>
      <c r="Q115" s="20"/>
      <c r="R115" s="20"/>
      <c r="S115" s="20"/>
      <c r="T115" s="26">
        <f t="shared" si="94"/>
        <v>0</v>
      </c>
      <c r="U115" s="20">
        <f t="shared" si="97"/>
        <v>0</v>
      </c>
      <c r="V115" s="20">
        <f t="shared" si="98"/>
        <v>0</v>
      </c>
      <c r="W115" s="20">
        <f t="shared" si="99"/>
        <v>0</v>
      </c>
      <c r="X115" s="31">
        <f t="shared" si="95"/>
        <v>0</v>
      </c>
      <c r="Y115" s="20"/>
      <c r="Z115" s="20"/>
      <c r="AA115" s="20"/>
      <c r="AB115" s="26">
        <f t="shared" si="65"/>
        <v>0</v>
      </c>
      <c r="AC115" s="20">
        <f t="shared" si="100"/>
        <v>0</v>
      </c>
      <c r="AD115" s="20">
        <f t="shared" si="101"/>
        <v>0</v>
      </c>
      <c r="AE115" s="20">
        <f t="shared" si="102"/>
        <v>0</v>
      </c>
      <c r="AF115" s="31">
        <f t="shared" si="69"/>
        <v>0</v>
      </c>
    </row>
    <row r="116" spans="1:32" ht="17.25" customHeight="1" x14ac:dyDescent="0.2">
      <c r="A116" s="4">
        <v>8</v>
      </c>
      <c r="B116" s="23"/>
      <c r="C116" s="28">
        <v>5</v>
      </c>
      <c r="D116" s="29" t="s">
        <v>15</v>
      </c>
      <c r="E116" s="20">
        <v>0</v>
      </c>
      <c r="F116" s="20">
        <v>8695</v>
      </c>
      <c r="G116" s="20">
        <v>0</v>
      </c>
      <c r="H116" s="30">
        <f t="shared" si="56"/>
        <v>8695</v>
      </c>
      <c r="I116" s="20">
        <v>0</v>
      </c>
      <c r="J116" s="20">
        <v>0</v>
      </c>
      <c r="K116" s="20">
        <v>0</v>
      </c>
      <c r="L116" s="30">
        <f t="shared" si="57"/>
        <v>0</v>
      </c>
      <c r="M116" s="20">
        <v>0</v>
      </c>
      <c r="N116" s="20">
        <v>8695</v>
      </c>
      <c r="O116" s="20">
        <v>0</v>
      </c>
      <c r="P116" s="30">
        <f t="shared" si="59"/>
        <v>8695</v>
      </c>
      <c r="Q116" s="20">
        <v>0</v>
      </c>
      <c r="R116" s="20">
        <v>0</v>
      </c>
      <c r="S116" s="20">
        <v>0</v>
      </c>
      <c r="T116" s="30">
        <f t="shared" si="94"/>
        <v>0</v>
      </c>
      <c r="U116" s="20">
        <v>0</v>
      </c>
      <c r="V116" s="20">
        <v>8695</v>
      </c>
      <c r="W116" s="20">
        <v>0</v>
      </c>
      <c r="X116" s="30">
        <f t="shared" si="95"/>
        <v>8695</v>
      </c>
      <c r="Y116" s="20">
        <v>0</v>
      </c>
      <c r="Z116" s="20">
        <v>0</v>
      </c>
      <c r="AA116" s="20">
        <v>0</v>
      </c>
      <c r="AB116" s="30">
        <f t="shared" si="65"/>
        <v>0</v>
      </c>
      <c r="AC116" s="20">
        <v>0</v>
      </c>
      <c r="AD116" s="20">
        <v>8695</v>
      </c>
      <c r="AE116" s="20">
        <v>0</v>
      </c>
      <c r="AF116" s="30">
        <f t="shared" si="69"/>
        <v>8695</v>
      </c>
    </row>
    <row r="117" spans="1:32" ht="17.25" customHeight="1" x14ac:dyDescent="0.2">
      <c r="A117" s="4" t="s">
        <v>113</v>
      </c>
      <c r="B117" s="17"/>
      <c r="C117" s="18">
        <v>6</v>
      </c>
      <c r="D117" s="19" t="s">
        <v>17</v>
      </c>
      <c r="E117" s="20">
        <v>0</v>
      </c>
      <c r="F117" s="20">
        <v>0</v>
      </c>
      <c r="G117" s="20">
        <v>0</v>
      </c>
      <c r="H117" s="90">
        <f t="shared" si="56"/>
        <v>0</v>
      </c>
      <c r="I117" s="20">
        <v>0</v>
      </c>
      <c r="J117" s="20">
        <v>0</v>
      </c>
      <c r="K117" s="20">
        <v>0</v>
      </c>
      <c r="L117" s="20">
        <f t="shared" si="57"/>
        <v>0</v>
      </c>
      <c r="M117" s="20">
        <v>0</v>
      </c>
      <c r="N117" s="20">
        <v>0</v>
      </c>
      <c r="O117" s="20">
        <v>0</v>
      </c>
      <c r="P117" s="21">
        <f t="shared" si="59"/>
        <v>0</v>
      </c>
      <c r="Q117" s="20">
        <v>0</v>
      </c>
      <c r="R117" s="20">
        <v>0</v>
      </c>
      <c r="S117" s="20">
        <v>0</v>
      </c>
      <c r="T117" s="20">
        <f t="shared" ref="T117:T125" si="103">+S117+R117+Q117</f>
        <v>0</v>
      </c>
      <c r="U117" s="20">
        <v>0</v>
      </c>
      <c r="V117" s="20">
        <v>0</v>
      </c>
      <c r="W117" s="20">
        <v>0</v>
      </c>
      <c r="X117" s="91">
        <f t="shared" ref="X117:X125" si="104">+W117+V117+U117</f>
        <v>0</v>
      </c>
      <c r="Y117" s="20">
        <v>0</v>
      </c>
      <c r="Z117" s="20">
        <v>0</v>
      </c>
      <c r="AA117" s="20">
        <v>0</v>
      </c>
      <c r="AB117" s="20">
        <f t="shared" si="65"/>
        <v>0</v>
      </c>
      <c r="AC117" s="20">
        <v>0</v>
      </c>
      <c r="AD117" s="20">
        <v>0</v>
      </c>
      <c r="AE117" s="20">
        <v>0</v>
      </c>
      <c r="AF117" s="91">
        <f t="shared" si="69"/>
        <v>0</v>
      </c>
    </row>
    <row r="118" spans="1:32" ht="17.25" customHeight="1" x14ac:dyDescent="0.2">
      <c r="A118" s="4" t="s">
        <v>114</v>
      </c>
      <c r="B118" s="23"/>
      <c r="C118" s="28">
        <v>7</v>
      </c>
      <c r="D118" s="29" t="s">
        <v>19</v>
      </c>
      <c r="E118" s="26">
        <v>0</v>
      </c>
      <c r="F118" s="26">
        <v>0</v>
      </c>
      <c r="G118" s="26">
        <v>0</v>
      </c>
      <c r="H118" s="30">
        <f t="shared" si="56"/>
        <v>0</v>
      </c>
      <c r="I118" s="26">
        <v>0</v>
      </c>
      <c r="J118" s="26">
        <v>0</v>
      </c>
      <c r="K118" s="26">
        <v>0</v>
      </c>
      <c r="L118" s="26">
        <f t="shared" si="57"/>
        <v>0</v>
      </c>
      <c r="M118" s="26">
        <v>0</v>
      </c>
      <c r="N118" s="26">
        <v>0</v>
      </c>
      <c r="O118" s="26">
        <v>0</v>
      </c>
      <c r="P118" s="26">
        <f t="shared" si="59"/>
        <v>0</v>
      </c>
      <c r="Q118" s="26">
        <v>0</v>
      </c>
      <c r="R118" s="26">
        <v>0</v>
      </c>
      <c r="S118" s="26">
        <v>0</v>
      </c>
      <c r="T118" s="26">
        <f t="shared" si="103"/>
        <v>0</v>
      </c>
      <c r="U118" s="26">
        <v>0</v>
      </c>
      <c r="V118" s="26">
        <v>0</v>
      </c>
      <c r="W118" s="26">
        <v>0</v>
      </c>
      <c r="X118" s="30">
        <f t="shared" si="104"/>
        <v>0</v>
      </c>
      <c r="Y118" s="26">
        <v>0</v>
      </c>
      <c r="Z118" s="26">
        <v>0</v>
      </c>
      <c r="AA118" s="26">
        <v>0</v>
      </c>
      <c r="AB118" s="26">
        <f t="shared" si="65"/>
        <v>0</v>
      </c>
      <c r="AC118" s="26">
        <v>0</v>
      </c>
      <c r="AD118" s="26">
        <v>0</v>
      </c>
      <c r="AE118" s="26">
        <v>0</v>
      </c>
      <c r="AF118" s="30">
        <f t="shared" si="69"/>
        <v>0</v>
      </c>
    </row>
    <row r="119" spans="1:32" ht="17.25" customHeight="1" x14ac:dyDescent="0.2">
      <c r="A119" s="4" t="s">
        <v>115</v>
      </c>
      <c r="B119" s="23"/>
      <c r="C119" s="28">
        <v>8</v>
      </c>
      <c r="D119" s="29" t="s">
        <v>20</v>
      </c>
      <c r="E119" s="20">
        <v>0</v>
      </c>
      <c r="F119" s="20">
        <v>0</v>
      </c>
      <c r="G119" s="20">
        <v>0</v>
      </c>
      <c r="H119" s="30">
        <f t="shared" si="56"/>
        <v>0</v>
      </c>
      <c r="I119" s="20">
        <v>0</v>
      </c>
      <c r="J119" s="20">
        <v>0</v>
      </c>
      <c r="K119" s="20">
        <v>0</v>
      </c>
      <c r="L119" s="26">
        <f t="shared" si="57"/>
        <v>0</v>
      </c>
      <c r="M119" s="20">
        <f t="shared" ref="M119:O124" si="105">+I119+E119</f>
        <v>0</v>
      </c>
      <c r="N119" s="20">
        <f t="shared" si="105"/>
        <v>0</v>
      </c>
      <c r="O119" s="20">
        <f t="shared" si="105"/>
        <v>0</v>
      </c>
      <c r="P119" s="26">
        <f t="shared" si="59"/>
        <v>0</v>
      </c>
      <c r="Q119" s="20">
        <v>0</v>
      </c>
      <c r="R119" s="20">
        <v>0</v>
      </c>
      <c r="S119" s="20">
        <v>0</v>
      </c>
      <c r="T119" s="26">
        <f t="shared" si="103"/>
        <v>0</v>
      </c>
      <c r="U119" s="20">
        <f t="shared" ref="U119:U124" si="106">+Q119+M119</f>
        <v>0</v>
      </c>
      <c r="V119" s="20">
        <f t="shared" ref="V119:V124" si="107">+R119+N119</f>
        <v>0</v>
      </c>
      <c r="W119" s="20">
        <f t="shared" ref="W119:W124" si="108">+S119+O119</f>
        <v>0</v>
      </c>
      <c r="X119" s="30">
        <f t="shared" si="104"/>
        <v>0</v>
      </c>
      <c r="Y119" s="20">
        <v>0</v>
      </c>
      <c r="Z119" s="20">
        <v>0</v>
      </c>
      <c r="AA119" s="20">
        <v>0</v>
      </c>
      <c r="AB119" s="26">
        <f t="shared" si="65"/>
        <v>0</v>
      </c>
      <c r="AC119" s="20">
        <f t="shared" ref="AC119:AC124" si="109">+Y119+U119</f>
        <v>0</v>
      </c>
      <c r="AD119" s="20">
        <f t="shared" ref="AD119:AD124" si="110">+Z119+V119</f>
        <v>0</v>
      </c>
      <c r="AE119" s="20">
        <f t="shared" ref="AE119:AE124" si="111">+AA119+W119</f>
        <v>0</v>
      </c>
      <c r="AF119" s="30">
        <f t="shared" si="69"/>
        <v>0</v>
      </c>
    </row>
    <row r="120" spans="1:32" ht="17.25" customHeight="1" x14ac:dyDescent="0.2">
      <c r="A120" s="11"/>
      <c r="B120" s="12">
        <v>13</v>
      </c>
      <c r="C120" s="13" t="s">
        <v>34</v>
      </c>
      <c r="D120" s="14"/>
      <c r="E120" s="57">
        <f>SUM(E121:E128)</f>
        <v>49500</v>
      </c>
      <c r="F120" s="57">
        <f>SUM(F121:F128)</f>
        <v>10548</v>
      </c>
      <c r="G120" s="57">
        <f>SUM(G121:G128)</f>
        <v>0</v>
      </c>
      <c r="H120" s="15">
        <f t="shared" si="56"/>
        <v>60048</v>
      </c>
      <c r="I120" s="57">
        <f>SUM(I121:I128)</f>
        <v>0</v>
      </c>
      <c r="J120" s="57">
        <f>SUM(J121:J128)</f>
        <v>7500</v>
      </c>
      <c r="K120" s="57">
        <f>SUM(K121:K128)</f>
        <v>0</v>
      </c>
      <c r="L120" s="57">
        <f t="shared" si="57"/>
        <v>7500</v>
      </c>
      <c r="M120" s="15">
        <f t="shared" si="105"/>
        <v>49500</v>
      </c>
      <c r="N120" s="15">
        <f t="shared" si="105"/>
        <v>18048</v>
      </c>
      <c r="O120" s="15">
        <f t="shared" si="105"/>
        <v>0</v>
      </c>
      <c r="P120" s="58">
        <f t="shared" si="59"/>
        <v>67548</v>
      </c>
      <c r="Q120" s="57">
        <f>SUM(Q121:Q128)</f>
        <v>0</v>
      </c>
      <c r="R120" s="57">
        <f>SUM(R121:R128)</f>
        <v>0</v>
      </c>
      <c r="S120" s="57">
        <f>SUM(S121:S128)</f>
        <v>0</v>
      </c>
      <c r="T120" s="57">
        <f t="shared" si="103"/>
        <v>0</v>
      </c>
      <c r="U120" s="15">
        <f t="shared" si="106"/>
        <v>49500</v>
      </c>
      <c r="V120" s="15">
        <f t="shared" si="107"/>
        <v>18048</v>
      </c>
      <c r="W120" s="15">
        <f t="shared" si="108"/>
        <v>0</v>
      </c>
      <c r="X120" s="16">
        <f t="shared" si="104"/>
        <v>67548</v>
      </c>
      <c r="Y120" s="57">
        <f>SUM(Y121:Y128)</f>
        <v>0</v>
      </c>
      <c r="Z120" s="57">
        <f>SUM(Z121:Z128)</f>
        <v>0</v>
      </c>
      <c r="AA120" s="57">
        <f>SUM(AA121:AA128)</f>
        <v>0</v>
      </c>
      <c r="AB120" s="57">
        <f t="shared" si="65"/>
        <v>0</v>
      </c>
      <c r="AC120" s="15">
        <f t="shared" si="109"/>
        <v>49500</v>
      </c>
      <c r="AD120" s="15">
        <f t="shared" si="110"/>
        <v>18048</v>
      </c>
      <c r="AE120" s="15">
        <f t="shared" si="111"/>
        <v>0</v>
      </c>
      <c r="AF120" s="16">
        <f t="shared" si="69"/>
        <v>67548</v>
      </c>
    </row>
    <row r="121" spans="1:32" ht="17.25" customHeight="1" x14ac:dyDescent="0.2">
      <c r="A121" s="4"/>
      <c r="B121" s="17"/>
      <c r="C121" s="18">
        <v>1</v>
      </c>
      <c r="D121" s="19" t="s">
        <v>11</v>
      </c>
      <c r="E121" s="20"/>
      <c r="F121" s="20">
        <v>9178</v>
      </c>
      <c r="G121" s="20"/>
      <c r="H121" s="90">
        <f t="shared" si="56"/>
        <v>9178</v>
      </c>
      <c r="I121" s="20"/>
      <c r="J121" s="20"/>
      <c r="K121" s="20"/>
      <c r="L121" s="20">
        <f t="shared" si="57"/>
        <v>0</v>
      </c>
      <c r="M121" s="20">
        <f t="shared" si="105"/>
        <v>0</v>
      </c>
      <c r="N121" s="20">
        <f t="shared" si="105"/>
        <v>9178</v>
      </c>
      <c r="O121" s="20">
        <f t="shared" si="105"/>
        <v>0</v>
      </c>
      <c r="P121" s="21">
        <f t="shared" si="59"/>
        <v>9178</v>
      </c>
      <c r="Q121" s="20"/>
      <c r="R121" s="20"/>
      <c r="S121" s="20"/>
      <c r="T121" s="20">
        <f t="shared" si="103"/>
        <v>0</v>
      </c>
      <c r="U121" s="20">
        <f t="shared" si="106"/>
        <v>0</v>
      </c>
      <c r="V121" s="20">
        <f t="shared" si="107"/>
        <v>9178</v>
      </c>
      <c r="W121" s="20">
        <f t="shared" si="108"/>
        <v>0</v>
      </c>
      <c r="X121" s="91">
        <f t="shared" si="104"/>
        <v>9178</v>
      </c>
      <c r="Y121" s="20"/>
      <c r="Z121" s="20"/>
      <c r="AA121" s="20"/>
      <c r="AB121" s="20">
        <f t="shared" si="65"/>
        <v>0</v>
      </c>
      <c r="AC121" s="20">
        <f t="shared" si="109"/>
        <v>0</v>
      </c>
      <c r="AD121" s="20">
        <f t="shared" si="110"/>
        <v>9178</v>
      </c>
      <c r="AE121" s="20">
        <f t="shared" si="111"/>
        <v>0</v>
      </c>
      <c r="AF121" s="91">
        <f t="shared" si="69"/>
        <v>9178</v>
      </c>
    </row>
    <row r="122" spans="1:32" ht="30" x14ac:dyDescent="0.2">
      <c r="A122" s="4"/>
      <c r="B122" s="23"/>
      <c r="C122" s="24">
        <v>2</v>
      </c>
      <c r="D122" s="25" t="s">
        <v>12</v>
      </c>
      <c r="E122" s="20"/>
      <c r="F122" s="20">
        <v>1234</v>
      </c>
      <c r="G122" s="20"/>
      <c r="H122" s="30">
        <f t="shared" si="56"/>
        <v>1234</v>
      </c>
      <c r="I122" s="20"/>
      <c r="J122" s="20"/>
      <c r="K122" s="20"/>
      <c r="L122" s="26">
        <f t="shared" si="57"/>
        <v>0</v>
      </c>
      <c r="M122" s="20">
        <f t="shared" si="105"/>
        <v>0</v>
      </c>
      <c r="N122" s="20">
        <f t="shared" si="105"/>
        <v>1234</v>
      </c>
      <c r="O122" s="20">
        <f t="shared" si="105"/>
        <v>0</v>
      </c>
      <c r="P122" s="27">
        <f t="shared" si="59"/>
        <v>1234</v>
      </c>
      <c r="Q122" s="20"/>
      <c r="R122" s="20"/>
      <c r="S122" s="20"/>
      <c r="T122" s="26">
        <f t="shared" si="103"/>
        <v>0</v>
      </c>
      <c r="U122" s="20">
        <f t="shared" si="106"/>
        <v>0</v>
      </c>
      <c r="V122" s="20">
        <f t="shared" si="107"/>
        <v>1234</v>
      </c>
      <c r="W122" s="20">
        <f t="shared" si="108"/>
        <v>0</v>
      </c>
      <c r="X122" s="31">
        <f t="shared" si="104"/>
        <v>1234</v>
      </c>
      <c r="Y122" s="20"/>
      <c r="Z122" s="20"/>
      <c r="AA122" s="20"/>
      <c r="AB122" s="26">
        <f t="shared" si="65"/>
        <v>0</v>
      </c>
      <c r="AC122" s="20">
        <f t="shared" si="109"/>
        <v>0</v>
      </c>
      <c r="AD122" s="20">
        <f t="shared" si="110"/>
        <v>1234</v>
      </c>
      <c r="AE122" s="20">
        <f t="shared" si="111"/>
        <v>0</v>
      </c>
      <c r="AF122" s="31">
        <f t="shared" si="69"/>
        <v>1234</v>
      </c>
    </row>
    <row r="123" spans="1:32" ht="17.25" customHeight="1" x14ac:dyDescent="0.2">
      <c r="A123" s="4"/>
      <c r="B123" s="23"/>
      <c r="C123" s="28">
        <v>3</v>
      </c>
      <c r="D123" s="29" t="s">
        <v>13</v>
      </c>
      <c r="E123" s="20"/>
      <c r="F123" s="20">
        <v>136</v>
      </c>
      <c r="G123" s="20"/>
      <c r="H123" s="30">
        <f t="shared" si="56"/>
        <v>136</v>
      </c>
      <c r="I123" s="20"/>
      <c r="J123" s="20"/>
      <c r="K123" s="20"/>
      <c r="L123" s="26">
        <f t="shared" si="57"/>
        <v>0</v>
      </c>
      <c r="M123" s="20">
        <f t="shared" si="105"/>
        <v>0</v>
      </c>
      <c r="N123" s="20">
        <f t="shared" si="105"/>
        <v>136</v>
      </c>
      <c r="O123" s="20">
        <f t="shared" si="105"/>
        <v>0</v>
      </c>
      <c r="P123" s="27">
        <f t="shared" si="59"/>
        <v>136</v>
      </c>
      <c r="Q123" s="20"/>
      <c r="R123" s="20"/>
      <c r="S123" s="20"/>
      <c r="T123" s="26">
        <f t="shared" si="103"/>
        <v>0</v>
      </c>
      <c r="U123" s="20">
        <f t="shared" si="106"/>
        <v>0</v>
      </c>
      <c r="V123" s="20">
        <f t="shared" si="107"/>
        <v>136</v>
      </c>
      <c r="W123" s="20">
        <f t="shared" si="108"/>
        <v>0</v>
      </c>
      <c r="X123" s="31">
        <f t="shared" si="104"/>
        <v>136</v>
      </c>
      <c r="Y123" s="20"/>
      <c r="Z123" s="20"/>
      <c r="AA123" s="20"/>
      <c r="AB123" s="26">
        <f t="shared" si="65"/>
        <v>0</v>
      </c>
      <c r="AC123" s="20">
        <f t="shared" si="109"/>
        <v>0</v>
      </c>
      <c r="AD123" s="20">
        <f t="shared" si="110"/>
        <v>136</v>
      </c>
      <c r="AE123" s="20">
        <f t="shared" si="111"/>
        <v>0</v>
      </c>
      <c r="AF123" s="31">
        <f t="shared" si="69"/>
        <v>136</v>
      </c>
    </row>
    <row r="124" spans="1:32" ht="17.25" customHeight="1" x14ac:dyDescent="0.2">
      <c r="A124" s="4"/>
      <c r="B124" s="23"/>
      <c r="C124" s="28">
        <v>4</v>
      </c>
      <c r="D124" s="29" t="s">
        <v>14</v>
      </c>
      <c r="E124" s="20"/>
      <c r="F124" s="20"/>
      <c r="G124" s="20"/>
      <c r="H124" s="30">
        <f t="shared" si="56"/>
        <v>0</v>
      </c>
      <c r="I124" s="20"/>
      <c r="J124" s="20"/>
      <c r="K124" s="20"/>
      <c r="L124" s="26">
        <f t="shared" si="57"/>
        <v>0</v>
      </c>
      <c r="M124" s="20">
        <f t="shared" si="105"/>
        <v>0</v>
      </c>
      <c r="N124" s="20">
        <f t="shared" si="105"/>
        <v>0</v>
      </c>
      <c r="O124" s="20">
        <f t="shared" si="105"/>
        <v>0</v>
      </c>
      <c r="P124" s="27">
        <f t="shared" si="59"/>
        <v>0</v>
      </c>
      <c r="Q124" s="20"/>
      <c r="R124" s="20"/>
      <c r="S124" s="20"/>
      <c r="T124" s="26">
        <f t="shared" si="103"/>
        <v>0</v>
      </c>
      <c r="U124" s="20">
        <f t="shared" si="106"/>
        <v>0</v>
      </c>
      <c r="V124" s="20">
        <f t="shared" si="107"/>
        <v>0</v>
      </c>
      <c r="W124" s="20">
        <f t="shared" si="108"/>
        <v>0</v>
      </c>
      <c r="X124" s="31">
        <f t="shared" si="104"/>
        <v>0</v>
      </c>
      <c r="Y124" s="20"/>
      <c r="Z124" s="20"/>
      <c r="AA124" s="20"/>
      <c r="AB124" s="26">
        <f t="shared" si="65"/>
        <v>0</v>
      </c>
      <c r="AC124" s="20">
        <f t="shared" si="109"/>
        <v>0</v>
      </c>
      <c r="AD124" s="20">
        <f t="shared" si="110"/>
        <v>0</v>
      </c>
      <c r="AE124" s="20">
        <f t="shared" si="111"/>
        <v>0</v>
      </c>
      <c r="AF124" s="31">
        <f t="shared" si="69"/>
        <v>0</v>
      </c>
    </row>
    <row r="125" spans="1:32" ht="17.25" customHeight="1" x14ac:dyDescent="0.2">
      <c r="A125" s="4">
        <v>8</v>
      </c>
      <c r="B125" s="23"/>
      <c r="C125" s="28">
        <v>5</v>
      </c>
      <c r="D125" s="29" t="s">
        <v>15</v>
      </c>
      <c r="E125" s="20">
        <v>49500</v>
      </c>
      <c r="F125" s="20">
        <v>0</v>
      </c>
      <c r="G125" s="20">
        <v>0</v>
      </c>
      <c r="H125" s="30">
        <f t="shared" si="56"/>
        <v>49500</v>
      </c>
      <c r="I125" s="20">
        <v>0</v>
      </c>
      <c r="J125" s="20">
        <v>7500</v>
      </c>
      <c r="K125" s="20">
        <v>0</v>
      </c>
      <c r="L125" s="30">
        <f t="shared" si="57"/>
        <v>7500</v>
      </c>
      <c r="M125" s="20">
        <v>49500</v>
      </c>
      <c r="N125" s="20">
        <v>7500</v>
      </c>
      <c r="O125" s="20">
        <v>0</v>
      </c>
      <c r="P125" s="30">
        <f t="shared" si="59"/>
        <v>57000</v>
      </c>
      <c r="Q125" s="20">
        <v>0</v>
      </c>
      <c r="R125" s="20">
        <v>0</v>
      </c>
      <c r="S125" s="20">
        <v>0</v>
      </c>
      <c r="T125" s="30">
        <f t="shared" si="103"/>
        <v>0</v>
      </c>
      <c r="U125" s="20">
        <v>49500</v>
      </c>
      <c r="V125" s="20">
        <v>7500</v>
      </c>
      <c r="W125" s="20">
        <v>0</v>
      </c>
      <c r="X125" s="30">
        <f t="shared" si="104"/>
        <v>57000</v>
      </c>
      <c r="Y125" s="20">
        <v>0</v>
      </c>
      <c r="Z125" s="20">
        <v>0</v>
      </c>
      <c r="AA125" s="20">
        <v>0</v>
      </c>
      <c r="AB125" s="30">
        <f t="shared" si="65"/>
        <v>0</v>
      </c>
      <c r="AC125" s="20">
        <v>49500</v>
      </c>
      <c r="AD125" s="20">
        <v>7500</v>
      </c>
      <c r="AE125" s="20">
        <v>0</v>
      </c>
      <c r="AF125" s="30">
        <f t="shared" si="69"/>
        <v>57000</v>
      </c>
    </row>
    <row r="126" spans="1:32" ht="17.25" customHeight="1" x14ac:dyDescent="0.2">
      <c r="A126" s="4" t="s">
        <v>113</v>
      </c>
      <c r="B126" s="17"/>
      <c r="C126" s="18">
        <v>6</v>
      </c>
      <c r="D126" s="19" t="s">
        <v>17</v>
      </c>
      <c r="E126" s="20">
        <v>0</v>
      </c>
      <c r="F126" s="20">
        <v>0</v>
      </c>
      <c r="G126" s="20">
        <v>0</v>
      </c>
      <c r="H126" s="90">
        <f t="shared" si="56"/>
        <v>0</v>
      </c>
      <c r="I126" s="20">
        <v>0</v>
      </c>
      <c r="J126" s="20">
        <v>0</v>
      </c>
      <c r="K126" s="20">
        <v>0</v>
      </c>
      <c r="L126" s="20">
        <f t="shared" si="57"/>
        <v>0</v>
      </c>
      <c r="M126" s="20">
        <v>0</v>
      </c>
      <c r="N126" s="20">
        <v>0</v>
      </c>
      <c r="O126" s="20">
        <v>0</v>
      </c>
      <c r="P126" s="21">
        <f t="shared" si="59"/>
        <v>0</v>
      </c>
      <c r="Q126" s="20">
        <v>0</v>
      </c>
      <c r="R126" s="20">
        <v>0</v>
      </c>
      <c r="S126" s="20">
        <v>0</v>
      </c>
      <c r="T126" s="20">
        <f t="shared" ref="T126:T189" si="112">+S126+R126+Q126</f>
        <v>0</v>
      </c>
      <c r="U126" s="20">
        <v>0</v>
      </c>
      <c r="V126" s="20">
        <v>0</v>
      </c>
      <c r="W126" s="20">
        <v>0</v>
      </c>
      <c r="X126" s="91">
        <f t="shared" ref="X126:X189" si="113">+W126+V126+U126</f>
        <v>0</v>
      </c>
      <c r="Y126" s="20">
        <v>0</v>
      </c>
      <c r="Z126" s="20">
        <v>0</v>
      </c>
      <c r="AA126" s="20">
        <v>0</v>
      </c>
      <c r="AB126" s="20">
        <f t="shared" si="65"/>
        <v>0</v>
      </c>
      <c r="AC126" s="20">
        <v>0</v>
      </c>
      <c r="AD126" s="20">
        <v>0</v>
      </c>
      <c r="AE126" s="20">
        <v>0</v>
      </c>
      <c r="AF126" s="91">
        <f t="shared" si="69"/>
        <v>0</v>
      </c>
    </row>
    <row r="127" spans="1:32" ht="17.25" customHeight="1" x14ac:dyDescent="0.2">
      <c r="A127" s="4" t="s">
        <v>114</v>
      </c>
      <c r="B127" s="23"/>
      <c r="C127" s="28">
        <v>7</v>
      </c>
      <c r="D127" s="29" t="s">
        <v>19</v>
      </c>
      <c r="E127" s="20">
        <v>0</v>
      </c>
      <c r="F127" s="20">
        <v>0</v>
      </c>
      <c r="G127" s="20">
        <v>0</v>
      </c>
      <c r="H127" s="30">
        <f t="shared" si="56"/>
        <v>0</v>
      </c>
      <c r="I127" s="20">
        <v>0</v>
      </c>
      <c r="J127" s="20">
        <v>0</v>
      </c>
      <c r="K127" s="20">
        <v>0</v>
      </c>
      <c r="L127" s="26">
        <f t="shared" si="57"/>
        <v>0</v>
      </c>
      <c r="M127" s="20">
        <v>0</v>
      </c>
      <c r="N127" s="20">
        <v>0</v>
      </c>
      <c r="O127" s="20">
        <v>0</v>
      </c>
      <c r="P127" s="26">
        <f t="shared" si="59"/>
        <v>0</v>
      </c>
      <c r="Q127" s="20">
        <v>0</v>
      </c>
      <c r="R127" s="20">
        <v>0</v>
      </c>
      <c r="S127" s="20">
        <v>0</v>
      </c>
      <c r="T127" s="26">
        <f t="shared" si="112"/>
        <v>0</v>
      </c>
      <c r="U127" s="20">
        <v>0</v>
      </c>
      <c r="V127" s="20">
        <v>0</v>
      </c>
      <c r="W127" s="20">
        <v>0</v>
      </c>
      <c r="X127" s="30">
        <f t="shared" si="113"/>
        <v>0</v>
      </c>
      <c r="Y127" s="20">
        <v>0</v>
      </c>
      <c r="Z127" s="20">
        <v>0</v>
      </c>
      <c r="AA127" s="20">
        <v>0</v>
      </c>
      <c r="AB127" s="26">
        <f t="shared" si="65"/>
        <v>0</v>
      </c>
      <c r="AC127" s="20">
        <v>0</v>
      </c>
      <c r="AD127" s="20">
        <v>0</v>
      </c>
      <c r="AE127" s="20">
        <v>0</v>
      </c>
      <c r="AF127" s="30">
        <f t="shared" si="69"/>
        <v>0</v>
      </c>
    </row>
    <row r="128" spans="1:32" ht="17.25" customHeight="1" x14ac:dyDescent="0.2">
      <c r="A128" s="4" t="s">
        <v>115</v>
      </c>
      <c r="B128" s="23"/>
      <c r="C128" s="28">
        <v>8</v>
      </c>
      <c r="D128" s="29" t="s">
        <v>20</v>
      </c>
      <c r="E128" s="20">
        <v>0</v>
      </c>
      <c r="F128" s="20">
        <v>0</v>
      </c>
      <c r="G128" s="20">
        <v>0</v>
      </c>
      <c r="H128" s="30">
        <f t="shared" si="56"/>
        <v>0</v>
      </c>
      <c r="I128" s="20">
        <v>0</v>
      </c>
      <c r="J128" s="20">
        <v>0</v>
      </c>
      <c r="K128" s="20">
        <v>0</v>
      </c>
      <c r="L128" s="26">
        <f t="shared" si="57"/>
        <v>0</v>
      </c>
      <c r="M128" s="20">
        <f t="shared" ref="M128:O133" si="114">+I128+E128</f>
        <v>0</v>
      </c>
      <c r="N128" s="20">
        <f t="shared" si="114"/>
        <v>0</v>
      </c>
      <c r="O128" s="20">
        <f t="shared" si="114"/>
        <v>0</v>
      </c>
      <c r="P128" s="26">
        <f t="shared" si="59"/>
        <v>0</v>
      </c>
      <c r="Q128" s="20">
        <v>0</v>
      </c>
      <c r="R128" s="20">
        <v>0</v>
      </c>
      <c r="S128" s="20">
        <v>0</v>
      </c>
      <c r="T128" s="26">
        <f t="shared" si="112"/>
        <v>0</v>
      </c>
      <c r="U128" s="20">
        <f t="shared" ref="U128:U133" si="115">+Q128+M128</f>
        <v>0</v>
      </c>
      <c r="V128" s="20">
        <f t="shared" ref="V128:V133" si="116">+R128+N128</f>
        <v>0</v>
      </c>
      <c r="W128" s="20">
        <f t="shared" ref="W128:W133" si="117">+S128+O128</f>
        <v>0</v>
      </c>
      <c r="X128" s="30">
        <f t="shared" si="113"/>
        <v>0</v>
      </c>
      <c r="Y128" s="20">
        <v>0</v>
      </c>
      <c r="Z128" s="20">
        <v>0</v>
      </c>
      <c r="AA128" s="20">
        <v>0</v>
      </c>
      <c r="AB128" s="26">
        <f t="shared" si="65"/>
        <v>0</v>
      </c>
      <c r="AC128" s="20">
        <f t="shared" ref="AC128:AC133" si="118">+Y128+U128</f>
        <v>0</v>
      </c>
      <c r="AD128" s="20">
        <f t="shared" ref="AD128:AD133" si="119">+Z128+V128</f>
        <v>0</v>
      </c>
      <c r="AE128" s="20">
        <f t="shared" ref="AE128:AE133" si="120">+AA128+W128</f>
        <v>0</v>
      </c>
      <c r="AF128" s="30">
        <f t="shared" si="69"/>
        <v>0</v>
      </c>
    </row>
    <row r="129" spans="1:32" ht="17.25" customHeight="1" x14ac:dyDescent="0.2">
      <c r="A129" s="11"/>
      <c r="B129" s="42">
        <v>14</v>
      </c>
      <c r="C129" s="43" t="s">
        <v>35</v>
      </c>
      <c r="D129" s="44"/>
      <c r="E129" s="45">
        <f>SUM(E130:E137)</f>
        <v>1324327</v>
      </c>
      <c r="F129" s="45">
        <f>SUM(F130:F137)</f>
        <v>683606</v>
      </c>
      <c r="G129" s="45">
        <f>SUM(G130:G137)</f>
        <v>0</v>
      </c>
      <c r="H129" s="94">
        <f t="shared" si="56"/>
        <v>2007933</v>
      </c>
      <c r="I129" s="45">
        <f>SUM(I130:I137)</f>
        <v>-4</v>
      </c>
      <c r="J129" s="45">
        <f>SUM(J130:J137)</f>
        <v>4</v>
      </c>
      <c r="K129" s="45">
        <f>SUM(K130:K137)</f>
        <v>0</v>
      </c>
      <c r="L129" s="45">
        <f t="shared" si="57"/>
        <v>0</v>
      </c>
      <c r="M129" s="15">
        <f t="shared" si="114"/>
        <v>1324323</v>
      </c>
      <c r="N129" s="15">
        <f t="shared" si="114"/>
        <v>683610</v>
      </c>
      <c r="O129" s="15">
        <f t="shared" si="114"/>
        <v>0</v>
      </c>
      <c r="P129" s="46">
        <f t="shared" si="59"/>
        <v>2007933</v>
      </c>
      <c r="Q129" s="45">
        <f>SUM(Q130:Q137)</f>
        <v>0</v>
      </c>
      <c r="R129" s="45">
        <f>SUM(R130:R137)</f>
        <v>0</v>
      </c>
      <c r="S129" s="45">
        <f>SUM(S130:S137)</f>
        <v>0</v>
      </c>
      <c r="T129" s="45">
        <f t="shared" si="112"/>
        <v>0</v>
      </c>
      <c r="U129" s="15">
        <f t="shared" si="115"/>
        <v>1324323</v>
      </c>
      <c r="V129" s="15">
        <f t="shared" si="116"/>
        <v>683610</v>
      </c>
      <c r="W129" s="15">
        <f t="shared" si="117"/>
        <v>0</v>
      </c>
      <c r="X129" s="95">
        <f t="shared" si="113"/>
        <v>2007933</v>
      </c>
      <c r="Y129" s="45">
        <f>SUM(Y130:Y137)</f>
        <v>0</v>
      </c>
      <c r="Z129" s="45">
        <f>SUM(Z130:Z137)</f>
        <v>0</v>
      </c>
      <c r="AA129" s="45">
        <f>SUM(AA130:AA137)</f>
        <v>0</v>
      </c>
      <c r="AB129" s="45">
        <f t="shared" si="65"/>
        <v>0</v>
      </c>
      <c r="AC129" s="15">
        <f t="shared" si="118"/>
        <v>1324323</v>
      </c>
      <c r="AD129" s="15">
        <f t="shared" si="119"/>
        <v>683610</v>
      </c>
      <c r="AE129" s="15">
        <f t="shared" si="120"/>
        <v>0</v>
      </c>
      <c r="AF129" s="95">
        <f t="shared" si="69"/>
        <v>2007933</v>
      </c>
    </row>
    <row r="130" spans="1:32" ht="17.25" customHeight="1" x14ac:dyDescent="0.2">
      <c r="A130" s="4"/>
      <c r="B130" s="47"/>
      <c r="C130" s="48">
        <v>1</v>
      </c>
      <c r="D130" s="49" t="s">
        <v>11</v>
      </c>
      <c r="E130" s="20"/>
      <c r="F130" s="20"/>
      <c r="G130" s="20"/>
      <c r="H130" s="119">
        <f t="shared" si="56"/>
        <v>0</v>
      </c>
      <c r="I130" s="20"/>
      <c r="J130" s="20"/>
      <c r="K130" s="20"/>
      <c r="L130" s="50">
        <f t="shared" si="57"/>
        <v>0</v>
      </c>
      <c r="M130" s="20">
        <f t="shared" si="114"/>
        <v>0</v>
      </c>
      <c r="N130" s="20">
        <f t="shared" si="114"/>
        <v>0</v>
      </c>
      <c r="O130" s="20">
        <f t="shared" si="114"/>
        <v>0</v>
      </c>
      <c r="P130" s="51">
        <f t="shared" si="59"/>
        <v>0</v>
      </c>
      <c r="Q130" s="20"/>
      <c r="R130" s="20"/>
      <c r="S130" s="20"/>
      <c r="T130" s="50">
        <f t="shared" si="112"/>
        <v>0</v>
      </c>
      <c r="U130" s="20">
        <f t="shared" si="115"/>
        <v>0</v>
      </c>
      <c r="V130" s="20">
        <f t="shared" si="116"/>
        <v>0</v>
      </c>
      <c r="W130" s="20">
        <f t="shared" si="117"/>
        <v>0</v>
      </c>
      <c r="X130" s="181">
        <f t="shared" si="113"/>
        <v>0</v>
      </c>
      <c r="Y130" s="20"/>
      <c r="Z130" s="20"/>
      <c r="AA130" s="20"/>
      <c r="AB130" s="50">
        <f t="shared" si="65"/>
        <v>0</v>
      </c>
      <c r="AC130" s="20">
        <f t="shared" si="118"/>
        <v>0</v>
      </c>
      <c r="AD130" s="20">
        <f t="shared" si="119"/>
        <v>0</v>
      </c>
      <c r="AE130" s="20">
        <f t="shared" si="120"/>
        <v>0</v>
      </c>
      <c r="AF130" s="181">
        <f t="shared" si="69"/>
        <v>0</v>
      </c>
    </row>
    <row r="131" spans="1:32" ht="30" x14ac:dyDescent="0.2">
      <c r="A131" s="4"/>
      <c r="B131" s="23"/>
      <c r="C131" s="24">
        <v>2</v>
      </c>
      <c r="D131" s="25" t="s">
        <v>12</v>
      </c>
      <c r="E131" s="20"/>
      <c r="F131" s="20"/>
      <c r="G131" s="20"/>
      <c r="H131" s="30">
        <f t="shared" si="56"/>
        <v>0</v>
      </c>
      <c r="I131" s="20"/>
      <c r="J131" s="20"/>
      <c r="K131" s="20"/>
      <c r="L131" s="26">
        <f t="shared" si="57"/>
        <v>0</v>
      </c>
      <c r="M131" s="20">
        <f t="shared" si="114"/>
        <v>0</v>
      </c>
      <c r="N131" s="20">
        <f t="shared" si="114"/>
        <v>0</v>
      </c>
      <c r="O131" s="20">
        <f t="shared" si="114"/>
        <v>0</v>
      </c>
      <c r="P131" s="27">
        <f t="shared" si="59"/>
        <v>0</v>
      </c>
      <c r="Q131" s="20"/>
      <c r="R131" s="20"/>
      <c r="S131" s="20"/>
      <c r="T131" s="26">
        <f t="shared" si="112"/>
        <v>0</v>
      </c>
      <c r="U131" s="20">
        <f t="shared" si="115"/>
        <v>0</v>
      </c>
      <c r="V131" s="20">
        <f t="shared" si="116"/>
        <v>0</v>
      </c>
      <c r="W131" s="20">
        <f t="shared" si="117"/>
        <v>0</v>
      </c>
      <c r="X131" s="31">
        <f t="shared" si="113"/>
        <v>0</v>
      </c>
      <c r="Y131" s="20"/>
      <c r="Z131" s="20"/>
      <c r="AA131" s="20"/>
      <c r="AB131" s="26">
        <f t="shared" si="65"/>
        <v>0</v>
      </c>
      <c r="AC131" s="20">
        <f t="shared" si="118"/>
        <v>0</v>
      </c>
      <c r="AD131" s="20">
        <f t="shared" si="119"/>
        <v>0</v>
      </c>
      <c r="AE131" s="20">
        <f t="shared" si="120"/>
        <v>0</v>
      </c>
      <c r="AF131" s="31">
        <f t="shared" si="69"/>
        <v>0</v>
      </c>
    </row>
    <row r="132" spans="1:32" ht="17.25" customHeight="1" x14ac:dyDescent="0.2">
      <c r="A132" s="4"/>
      <c r="B132" s="23"/>
      <c r="C132" s="28">
        <v>3</v>
      </c>
      <c r="D132" s="29" t="s">
        <v>13</v>
      </c>
      <c r="E132" s="20">
        <f>1299569+58</f>
        <v>1299627</v>
      </c>
      <c r="F132" s="20">
        <v>682606</v>
      </c>
      <c r="G132" s="20"/>
      <c r="H132" s="30">
        <f t="shared" si="56"/>
        <v>1982233</v>
      </c>
      <c r="I132" s="20">
        <f>-3-1</f>
        <v>-4</v>
      </c>
      <c r="J132" s="20">
        <f>3+1</f>
        <v>4</v>
      </c>
      <c r="K132" s="20"/>
      <c r="L132" s="26">
        <f t="shared" si="57"/>
        <v>0</v>
      </c>
      <c r="M132" s="20">
        <f t="shared" si="114"/>
        <v>1299623</v>
      </c>
      <c r="N132" s="20">
        <f t="shared" si="114"/>
        <v>682610</v>
      </c>
      <c r="O132" s="20">
        <f t="shared" si="114"/>
        <v>0</v>
      </c>
      <c r="P132" s="27">
        <f t="shared" si="59"/>
        <v>1982233</v>
      </c>
      <c r="Q132" s="20"/>
      <c r="R132" s="20"/>
      <c r="S132" s="20"/>
      <c r="T132" s="26">
        <f t="shared" si="112"/>
        <v>0</v>
      </c>
      <c r="U132" s="20">
        <f t="shared" si="115"/>
        <v>1299623</v>
      </c>
      <c r="V132" s="20">
        <f t="shared" si="116"/>
        <v>682610</v>
      </c>
      <c r="W132" s="20">
        <f t="shared" si="117"/>
        <v>0</v>
      </c>
      <c r="X132" s="31">
        <f t="shared" si="113"/>
        <v>1982233</v>
      </c>
      <c r="Y132" s="20"/>
      <c r="Z132" s="20"/>
      <c r="AA132" s="20"/>
      <c r="AB132" s="26">
        <f t="shared" si="65"/>
        <v>0</v>
      </c>
      <c r="AC132" s="20">
        <f t="shared" si="118"/>
        <v>1299623</v>
      </c>
      <c r="AD132" s="20">
        <f t="shared" si="119"/>
        <v>682610</v>
      </c>
      <c r="AE132" s="20">
        <f t="shared" si="120"/>
        <v>0</v>
      </c>
      <c r="AF132" s="31">
        <f t="shared" si="69"/>
        <v>1982233</v>
      </c>
    </row>
    <row r="133" spans="1:32" ht="17.25" customHeight="1" x14ac:dyDescent="0.2">
      <c r="A133" s="4"/>
      <c r="B133" s="23"/>
      <c r="C133" s="28">
        <v>4</v>
      </c>
      <c r="D133" s="29" t="s">
        <v>14</v>
      </c>
      <c r="E133" s="20"/>
      <c r="F133" s="20"/>
      <c r="G133" s="20"/>
      <c r="H133" s="30">
        <f t="shared" si="56"/>
        <v>0</v>
      </c>
      <c r="I133" s="20"/>
      <c r="J133" s="20"/>
      <c r="K133" s="20"/>
      <c r="L133" s="26">
        <f t="shared" si="57"/>
        <v>0</v>
      </c>
      <c r="M133" s="20">
        <f t="shared" si="114"/>
        <v>0</v>
      </c>
      <c r="N133" s="20">
        <f t="shared" si="114"/>
        <v>0</v>
      </c>
      <c r="O133" s="20">
        <f t="shared" si="114"/>
        <v>0</v>
      </c>
      <c r="P133" s="27">
        <f t="shared" si="59"/>
        <v>0</v>
      </c>
      <c r="Q133" s="20"/>
      <c r="R133" s="20"/>
      <c r="S133" s="20"/>
      <c r="T133" s="26">
        <f t="shared" si="112"/>
        <v>0</v>
      </c>
      <c r="U133" s="20">
        <f t="shared" si="115"/>
        <v>0</v>
      </c>
      <c r="V133" s="20">
        <f t="shared" si="116"/>
        <v>0</v>
      </c>
      <c r="W133" s="20">
        <f t="shared" si="117"/>
        <v>0</v>
      </c>
      <c r="X133" s="31">
        <f t="shared" si="113"/>
        <v>0</v>
      </c>
      <c r="Y133" s="20"/>
      <c r="Z133" s="20"/>
      <c r="AA133" s="20"/>
      <c r="AB133" s="26">
        <f t="shared" si="65"/>
        <v>0</v>
      </c>
      <c r="AC133" s="20">
        <f t="shared" si="118"/>
        <v>0</v>
      </c>
      <c r="AD133" s="20">
        <f t="shared" si="119"/>
        <v>0</v>
      </c>
      <c r="AE133" s="20">
        <f t="shared" si="120"/>
        <v>0</v>
      </c>
      <c r="AF133" s="31">
        <f t="shared" si="69"/>
        <v>0</v>
      </c>
    </row>
    <row r="134" spans="1:32" ht="17.25" customHeight="1" x14ac:dyDescent="0.2">
      <c r="A134" s="4">
        <v>8</v>
      </c>
      <c r="B134" s="23"/>
      <c r="C134" s="28">
        <v>5</v>
      </c>
      <c r="D134" s="29" t="s">
        <v>15</v>
      </c>
      <c r="E134" s="20">
        <v>24700</v>
      </c>
      <c r="F134" s="20">
        <v>0</v>
      </c>
      <c r="G134" s="20">
        <v>0</v>
      </c>
      <c r="H134" s="30">
        <f t="shared" si="56"/>
        <v>24700</v>
      </c>
      <c r="I134" s="20">
        <v>0</v>
      </c>
      <c r="J134" s="20">
        <v>0</v>
      </c>
      <c r="K134" s="20">
        <v>0</v>
      </c>
      <c r="L134" s="30">
        <f t="shared" si="57"/>
        <v>0</v>
      </c>
      <c r="M134" s="20">
        <v>24700</v>
      </c>
      <c r="N134" s="20">
        <v>0</v>
      </c>
      <c r="O134" s="20">
        <v>0</v>
      </c>
      <c r="P134" s="30">
        <f t="shared" si="59"/>
        <v>24700</v>
      </c>
      <c r="Q134" s="20">
        <v>0</v>
      </c>
      <c r="R134" s="20">
        <v>0</v>
      </c>
      <c r="S134" s="20">
        <v>0</v>
      </c>
      <c r="T134" s="30">
        <f t="shared" si="112"/>
        <v>0</v>
      </c>
      <c r="U134" s="20">
        <v>24700</v>
      </c>
      <c r="V134" s="20">
        <v>0</v>
      </c>
      <c r="W134" s="20">
        <v>0</v>
      </c>
      <c r="X134" s="30">
        <f t="shared" si="113"/>
        <v>24700</v>
      </c>
      <c r="Y134" s="20">
        <v>0</v>
      </c>
      <c r="Z134" s="20">
        <v>0</v>
      </c>
      <c r="AA134" s="20">
        <v>0</v>
      </c>
      <c r="AB134" s="30">
        <f t="shared" si="65"/>
        <v>0</v>
      </c>
      <c r="AC134" s="20">
        <v>24700</v>
      </c>
      <c r="AD134" s="20">
        <v>0</v>
      </c>
      <c r="AE134" s="20">
        <v>0</v>
      </c>
      <c r="AF134" s="30">
        <f t="shared" si="69"/>
        <v>24700</v>
      </c>
    </row>
    <row r="135" spans="1:32" ht="17.25" customHeight="1" x14ac:dyDescent="0.2">
      <c r="A135" s="4" t="s">
        <v>113</v>
      </c>
      <c r="B135" s="17"/>
      <c r="C135" s="18">
        <v>6</v>
      </c>
      <c r="D135" s="19" t="s">
        <v>17</v>
      </c>
      <c r="E135" s="20">
        <v>0</v>
      </c>
      <c r="F135" s="20">
        <v>1000</v>
      </c>
      <c r="G135" s="20">
        <v>0</v>
      </c>
      <c r="H135" s="90">
        <f t="shared" si="56"/>
        <v>1000</v>
      </c>
      <c r="I135" s="20">
        <v>0</v>
      </c>
      <c r="J135" s="20">
        <v>0</v>
      </c>
      <c r="K135" s="20">
        <v>0</v>
      </c>
      <c r="L135" s="20">
        <f t="shared" si="57"/>
        <v>0</v>
      </c>
      <c r="M135" s="20">
        <v>0</v>
      </c>
      <c r="N135" s="20">
        <v>1000</v>
      </c>
      <c r="O135" s="20">
        <v>0</v>
      </c>
      <c r="P135" s="21">
        <f t="shared" si="59"/>
        <v>1000</v>
      </c>
      <c r="Q135" s="20">
        <v>0</v>
      </c>
      <c r="R135" s="20">
        <v>0</v>
      </c>
      <c r="S135" s="20">
        <v>0</v>
      </c>
      <c r="T135" s="20">
        <f t="shared" si="112"/>
        <v>0</v>
      </c>
      <c r="U135" s="20">
        <v>0</v>
      </c>
      <c r="V135" s="20">
        <v>1000</v>
      </c>
      <c r="W135" s="20">
        <v>0</v>
      </c>
      <c r="X135" s="91">
        <f t="shared" si="113"/>
        <v>1000</v>
      </c>
      <c r="Y135" s="20">
        <v>0</v>
      </c>
      <c r="Z135" s="20">
        <v>0</v>
      </c>
      <c r="AA135" s="20">
        <v>0</v>
      </c>
      <c r="AB135" s="20">
        <f t="shared" si="65"/>
        <v>0</v>
      </c>
      <c r="AC135" s="20">
        <v>0</v>
      </c>
      <c r="AD135" s="20">
        <v>1000</v>
      </c>
      <c r="AE135" s="20">
        <v>0</v>
      </c>
      <c r="AF135" s="91">
        <f t="shared" si="69"/>
        <v>1000</v>
      </c>
    </row>
    <row r="136" spans="1:32" ht="17.25" customHeight="1" x14ac:dyDescent="0.2">
      <c r="A136" s="4" t="s">
        <v>114</v>
      </c>
      <c r="B136" s="23"/>
      <c r="C136" s="28">
        <v>7</v>
      </c>
      <c r="D136" s="29" t="s">
        <v>19</v>
      </c>
      <c r="E136" s="26">
        <v>0</v>
      </c>
      <c r="F136" s="26">
        <v>0</v>
      </c>
      <c r="G136" s="26">
        <v>0</v>
      </c>
      <c r="H136" s="30">
        <f t="shared" si="56"/>
        <v>0</v>
      </c>
      <c r="I136" s="26">
        <v>0</v>
      </c>
      <c r="J136" s="26">
        <v>0</v>
      </c>
      <c r="K136" s="26">
        <v>0</v>
      </c>
      <c r="L136" s="26">
        <f t="shared" si="57"/>
        <v>0</v>
      </c>
      <c r="M136" s="26">
        <v>0</v>
      </c>
      <c r="N136" s="26">
        <v>0</v>
      </c>
      <c r="O136" s="26">
        <v>0</v>
      </c>
      <c r="P136" s="26">
        <f t="shared" si="59"/>
        <v>0</v>
      </c>
      <c r="Q136" s="26">
        <v>0</v>
      </c>
      <c r="R136" s="26">
        <v>0</v>
      </c>
      <c r="S136" s="26">
        <v>0</v>
      </c>
      <c r="T136" s="26">
        <f t="shared" si="112"/>
        <v>0</v>
      </c>
      <c r="U136" s="26">
        <v>0</v>
      </c>
      <c r="V136" s="26">
        <v>0</v>
      </c>
      <c r="W136" s="26">
        <v>0</v>
      </c>
      <c r="X136" s="30">
        <f t="shared" si="113"/>
        <v>0</v>
      </c>
      <c r="Y136" s="26">
        <v>0</v>
      </c>
      <c r="Z136" s="26">
        <v>0</v>
      </c>
      <c r="AA136" s="26">
        <v>0</v>
      </c>
      <c r="AB136" s="26">
        <f t="shared" si="65"/>
        <v>0</v>
      </c>
      <c r="AC136" s="26">
        <v>0</v>
      </c>
      <c r="AD136" s="26">
        <v>0</v>
      </c>
      <c r="AE136" s="26">
        <v>0</v>
      </c>
      <c r="AF136" s="30">
        <f t="shared" si="69"/>
        <v>0</v>
      </c>
    </row>
    <row r="137" spans="1:32" ht="17.25" customHeight="1" x14ac:dyDescent="0.2">
      <c r="A137" s="4" t="s">
        <v>115</v>
      </c>
      <c r="B137" s="32"/>
      <c r="C137" s="33">
        <v>8</v>
      </c>
      <c r="D137" s="34" t="s">
        <v>20</v>
      </c>
      <c r="E137" s="71">
        <v>0</v>
      </c>
      <c r="F137" s="71">
        <v>0</v>
      </c>
      <c r="G137" s="71">
        <v>0</v>
      </c>
      <c r="H137" s="107">
        <f t="shared" si="56"/>
        <v>0</v>
      </c>
      <c r="I137" s="71">
        <v>0</v>
      </c>
      <c r="J137" s="71">
        <v>0</v>
      </c>
      <c r="K137" s="71">
        <v>0</v>
      </c>
      <c r="L137" s="35">
        <f t="shared" si="57"/>
        <v>0</v>
      </c>
      <c r="M137" s="71">
        <f t="shared" ref="M137:O142" si="121">+I137+E137</f>
        <v>0</v>
      </c>
      <c r="N137" s="71">
        <f t="shared" si="121"/>
        <v>0</v>
      </c>
      <c r="O137" s="71">
        <f t="shared" si="121"/>
        <v>0</v>
      </c>
      <c r="P137" s="35">
        <f t="shared" si="59"/>
        <v>0</v>
      </c>
      <c r="Q137" s="71">
        <v>0</v>
      </c>
      <c r="R137" s="71">
        <v>0</v>
      </c>
      <c r="S137" s="71">
        <v>0</v>
      </c>
      <c r="T137" s="35">
        <f t="shared" si="112"/>
        <v>0</v>
      </c>
      <c r="U137" s="71">
        <f t="shared" ref="U137:U142" si="122">+Q137+M137</f>
        <v>0</v>
      </c>
      <c r="V137" s="71">
        <f t="shared" ref="V137:V140" si="123">+R137+N137</f>
        <v>0</v>
      </c>
      <c r="W137" s="71">
        <f t="shared" ref="W137:W142" si="124">+S137+O137</f>
        <v>0</v>
      </c>
      <c r="X137" s="107">
        <f t="shared" si="113"/>
        <v>0</v>
      </c>
      <c r="Y137" s="71">
        <v>0</v>
      </c>
      <c r="Z137" s="71">
        <v>0</v>
      </c>
      <c r="AA137" s="71">
        <v>0</v>
      </c>
      <c r="AB137" s="35">
        <f t="shared" si="65"/>
        <v>0</v>
      </c>
      <c r="AC137" s="71">
        <f t="shared" ref="AC137:AC142" si="125">+Y137+U137</f>
        <v>0</v>
      </c>
      <c r="AD137" s="71">
        <f t="shared" ref="AD137:AD140" si="126">+Z137+V137</f>
        <v>0</v>
      </c>
      <c r="AE137" s="71">
        <f t="shared" ref="AE137:AE142" si="127">+AA137+W137</f>
        <v>0</v>
      </c>
      <c r="AF137" s="107">
        <f t="shared" si="69"/>
        <v>0</v>
      </c>
    </row>
    <row r="138" spans="1:32" ht="17.25" customHeight="1" x14ac:dyDescent="0.2">
      <c r="A138" s="11"/>
      <c r="B138" s="12">
        <v>15</v>
      </c>
      <c r="C138" s="13" t="s">
        <v>36</v>
      </c>
      <c r="D138" s="14"/>
      <c r="E138" s="57">
        <f>SUM(E139:E146)</f>
        <v>257346</v>
      </c>
      <c r="F138" s="57">
        <f>SUM(F139:F146)</f>
        <v>0</v>
      </c>
      <c r="G138" s="57">
        <f>SUM(G139:G146)</f>
        <v>0</v>
      </c>
      <c r="H138" s="15">
        <f t="shared" ref="H138:H201" si="128">+G138+F138+E138</f>
        <v>257346</v>
      </c>
      <c r="I138" s="57">
        <f>SUM(I139:I146)</f>
        <v>0</v>
      </c>
      <c r="J138" s="57">
        <f>SUM(J139:J146)</f>
        <v>0</v>
      </c>
      <c r="K138" s="57">
        <f>SUM(K139:K146)</f>
        <v>0</v>
      </c>
      <c r="L138" s="57">
        <f t="shared" ref="L138:L201" si="129">+K138+J138+I138</f>
        <v>0</v>
      </c>
      <c r="M138" s="15">
        <f t="shared" si="121"/>
        <v>257346</v>
      </c>
      <c r="N138" s="15">
        <f t="shared" si="121"/>
        <v>0</v>
      </c>
      <c r="O138" s="15">
        <f t="shared" si="121"/>
        <v>0</v>
      </c>
      <c r="P138" s="58">
        <f t="shared" ref="P138:P201" si="130">+O138+N138+M138</f>
        <v>257346</v>
      </c>
      <c r="Q138" s="57">
        <f>SUM(Q139:Q146)</f>
        <v>0</v>
      </c>
      <c r="R138" s="57">
        <f>SUM(R139:R146)</f>
        <v>0</v>
      </c>
      <c r="S138" s="57">
        <f>SUM(S139:S146)</f>
        <v>0</v>
      </c>
      <c r="T138" s="57">
        <f t="shared" si="112"/>
        <v>0</v>
      </c>
      <c r="U138" s="15">
        <f t="shared" si="122"/>
        <v>257346</v>
      </c>
      <c r="V138" s="15">
        <f t="shared" si="123"/>
        <v>0</v>
      </c>
      <c r="W138" s="15">
        <f t="shared" si="124"/>
        <v>0</v>
      </c>
      <c r="X138" s="16">
        <f t="shared" si="113"/>
        <v>257346</v>
      </c>
      <c r="Y138" s="57">
        <f>SUM(Y139:Y146)</f>
        <v>0</v>
      </c>
      <c r="Z138" s="57">
        <f>SUM(Z139:Z146)</f>
        <v>0</v>
      </c>
      <c r="AA138" s="57">
        <f>SUM(AA139:AA146)</f>
        <v>0</v>
      </c>
      <c r="AB138" s="57">
        <f t="shared" ref="AB138:AB201" si="131">+AA138+Z138+Y138</f>
        <v>0</v>
      </c>
      <c r="AC138" s="15">
        <f t="shared" si="125"/>
        <v>257346</v>
      </c>
      <c r="AD138" s="15">
        <f t="shared" si="126"/>
        <v>0</v>
      </c>
      <c r="AE138" s="15">
        <f t="shared" si="127"/>
        <v>0</v>
      </c>
      <c r="AF138" s="16">
        <f t="shared" ref="AF138:AF201" si="132">+AE138+AD138+AC138</f>
        <v>257346</v>
      </c>
    </row>
    <row r="139" spans="1:32" ht="17.25" customHeight="1" x14ac:dyDescent="0.2">
      <c r="A139" s="11"/>
      <c r="B139" s="17"/>
      <c r="C139" s="18">
        <v>1</v>
      </c>
      <c r="D139" s="19" t="s">
        <v>11</v>
      </c>
      <c r="E139" s="20"/>
      <c r="F139" s="20"/>
      <c r="G139" s="20"/>
      <c r="H139" s="90">
        <f t="shared" si="128"/>
        <v>0</v>
      </c>
      <c r="I139" s="20"/>
      <c r="J139" s="20"/>
      <c r="K139" s="20"/>
      <c r="L139" s="20">
        <f t="shared" si="129"/>
        <v>0</v>
      </c>
      <c r="M139" s="20">
        <f t="shared" si="121"/>
        <v>0</v>
      </c>
      <c r="N139" s="20">
        <f t="shared" si="121"/>
        <v>0</v>
      </c>
      <c r="O139" s="20">
        <f t="shared" si="121"/>
        <v>0</v>
      </c>
      <c r="P139" s="21">
        <f t="shared" si="130"/>
        <v>0</v>
      </c>
      <c r="Q139" s="20"/>
      <c r="R139" s="20"/>
      <c r="S139" s="20"/>
      <c r="T139" s="20">
        <f t="shared" si="112"/>
        <v>0</v>
      </c>
      <c r="U139" s="20">
        <f t="shared" si="122"/>
        <v>0</v>
      </c>
      <c r="V139" s="20">
        <f t="shared" si="123"/>
        <v>0</v>
      </c>
      <c r="W139" s="20">
        <f t="shared" si="124"/>
        <v>0</v>
      </c>
      <c r="X139" s="91">
        <f t="shared" si="113"/>
        <v>0</v>
      </c>
      <c r="Y139" s="20"/>
      <c r="Z139" s="20"/>
      <c r="AA139" s="20"/>
      <c r="AB139" s="20">
        <f t="shared" si="131"/>
        <v>0</v>
      </c>
      <c r="AC139" s="20">
        <f t="shared" si="125"/>
        <v>0</v>
      </c>
      <c r="AD139" s="20">
        <f t="shared" si="126"/>
        <v>0</v>
      </c>
      <c r="AE139" s="20">
        <f t="shared" si="127"/>
        <v>0</v>
      </c>
      <c r="AF139" s="91">
        <f t="shared" si="132"/>
        <v>0</v>
      </c>
    </row>
    <row r="140" spans="1:32" ht="30" x14ac:dyDescent="0.2">
      <c r="A140" s="11"/>
      <c r="B140" s="23"/>
      <c r="C140" s="24">
        <v>2</v>
      </c>
      <c r="D140" s="25" t="s">
        <v>12</v>
      </c>
      <c r="E140" s="20"/>
      <c r="F140" s="20"/>
      <c r="G140" s="20"/>
      <c r="H140" s="30">
        <f t="shared" si="128"/>
        <v>0</v>
      </c>
      <c r="I140" s="20"/>
      <c r="J140" s="20"/>
      <c r="K140" s="20"/>
      <c r="L140" s="26">
        <f t="shared" si="129"/>
        <v>0</v>
      </c>
      <c r="M140" s="20">
        <f t="shared" si="121"/>
        <v>0</v>
      </c>
      <c r="N140" s="20">
        <f t="shared" si="121"/>
        <v>0</v>
      </c>
      <c r="O140" s="20">
        <f t="shared" si="121"/>
        <v>0</v>
      </c>
      <c r="P140" s="27">
        <f t="shared" si="130"/>
        <v>0</v>
      </c>
      <c r="Q140" s="20"/>
      <c r="R140" s="20"/>
      <c r="S140" s="20"/>
      <c r="T140" s="26">
        <f t="shared" si="112"/>
        <v>0</v>
      </c>
      <c r="U140" s="20">
        <f t="shared" si="122"/>
        <v>0</v>
      </c>
      <c r="V140" s="20">
        <f t="shared" si="123"/>
        <v>0</v>
      </c>
      <c r="W140" s="20">
        <f t="shared" si="124"/>
        <v>0</v>
      </c>
      <c r="X140" s="31">
        <f t="shared" si="113"/>
        <v>0</v>
      </c>
      <c r="Y140" s="20"/>
      <c r="Z140" s="20"/>
      <c r="AA140" s="20"/>
      <c r="AB140" s="26">
        <f t="shared" si="131"/>
        <v>0</v>
      </c>
      <c r="AC140" s="20">
        <f t="shared" si="125"/>
        <v>0</v>
      </c>
      <c r="AD140" s="20">
        <f t="shared" si="126"/>
        <v>0</v>
      </c>
      <c r="AE140" s="20">
        <f t="shared" si="127"/>
        <v>0</v>
      </c>
      <c r="AF140" s="31">
        <f t="shared" si="132"/>
        <v>0</v>
      </c>
    </row>
    <row r="141" spans="1:32" ht="17.25" customHeight="1" x14ac:dyDescent="0.2">
      <c r="A141" s="4"/>
      <c r="B141" s="23"/>
      <c r="C141" s="28">
        <v>3</v>
      </c>
      <c r="D141" s="29" t="s">
        <v>13</v>
      </c>
      <c r="E141" s="20">
        <v>257346</v>
      </c>
      <c r="F141" s="20"/>
      <c r="G141" s="20"/>
      <c r="H141" s="30">
        <f t="shared" si="128"/>
        <v>257346</v>
      </c>
      <c r="I141" s="20"/>
      <c r="J141" s="20"/>
      <c r="K141" s="20"/>
      <c r="L141" s="26">
        <f t="shared" si="129"/>
        <v>0</v>
      </c>
      <c r="M141" s="20">
        <f t="shared" si="121"/>
        <v>257346</v>
      </c>
      <c r="N141" s="20">
        <f>+J141+F141</f>
        <v>0</v>
      </c>
      <c r="O141" s="20">
        <f t="shared" si="121"/>
        <v>0</v>
      </c>
      <c r="P141" s="27">
        <f t="shared" si="130"/>
        <v>257346</v>
      </c>
      <c r="Q141" s="20"/>
      <c r="R141" s="20"/>
      <c r="S141" s="20"/>
      <c r="T141" s="26">
        <f t="shared" si="112"/>
        <v>0</v>
      </c>
      <c r="U141" s="20">
        <f t="shared" si="122"/>
        <v>257346</v>
      </c>
      <c r="V141" s="20">
        <f>+R141+N141</f>
        <v>0</v>
      </c>
      <c r="W141" s="20">
        <f t="shared" si="124"/>
        <v>0</v>
      </c>
      <c r="X141" s="31">
        <f t="shared" si="113"/>
        <v>257346</v>
      </c>
      <c r="Y141" s="20"/>
      <c r="Z141" s="20"/>
      <c r="AA141" s="20"/>
      <c r="AB141" s="26">
        <f t="shared" si="131"/>
        <v>0</v>
      </c>
      <c r="AC141" s="20">
        <f t="shared" si="125"/>
        <v>257346</v>
      </c>
      <c r="AD141" s="20">
        <f>+Z141+V141</f>
        <v>0</v>
      </c>
      <c r="AE141" s="20">
        <f t="shared" si="127"/>
        <v>0</v>
      </c>
      <c r="AF141" s="31">
        <f t="shared" si="132"/>
        <v>257346</v>
      </c>
    </row>
    <row r="142" spans="1:32" ht="17.25" customHeight="1" x14ac:dyDescent="0.2">
      <c r="A142" s="4"/>
      <c r="B142" s="23"/>
      <c r="C142" s="28">
        <v>4</v>
      </c>
      <c r="D142" s="29" t="s">
        <v>14</v>
      </c>
      <c r="E142" s="20"/>
      <c r="F142" s="20"/>
      <c r="G142" s="20"/>
      <c r="H142" s="30">
        <f t="shared" si="128"/>
        <v>0</v>
      </c>
      <c r="I142" s="20"/>
      <c r="J142" s="20"/>
      <c r="K142" s="20"/>
      <c r="L142" s="26">
        <f t="shared" si="129"/>
        <v>0</v>
      </c>
      <c r="M142" s="20">
        <f t="shared" si="121"/>
        <v>0</v>
      </c>
      <c r="N142" s="20">
        <f t="shared" si="121"/>
        <v>0</v>
      </c>
      <c r="O142" s="20">
        <f t="shared" si="121"/>
        <v>0</v>
      </c>
      <c r="P142" s="27">
        <f t="shared" si="130"/>
        <v>0</v>
      </c>
      <c r="Q142" s="20"/>
      <c r="R142" s="20"/>
      <c r="S142" s="20"/>
      <c r="T142" s="26">
        <f t="shared" si="112"/>
        <v>0</v>
      </c>
      <c r="U142" s="20">
        <f t="shared" si="122"/>
        <v>0</v>
      </c>
      <c r="V142" s="20">
        <f t="shared" ref="V142" si="133">+R142+N142</f>
        <v>0</v>
      </c>
      <c r="W142" s="20">
        <f t="shared" si="124"/>
        <v>0</v>
      </c>
      <c r="X142" s="31">
        <f t="shared" si="113"/>
        <v>0</v>
      </c>
      <c r="Y142" s="20"/>
      <c r="Z142" s="20"/>
      <c r="AA142" s="20"/>
      <c r="AB142" s="26">
        <f t="shared" si="131"/>
        <v>0</v>
      </c>
      <c r="AC142" s="20">
        <f t="shared" si="125"/>
        <v>0</v>
      </c>
      <c r="AD142" s="20">
        <f t="shared" ref="AD142" si="134">+Z142+V142</f>
        <v>0</v>
      </c>
      <c r="AE142" s="20">
        <f t="shared" si="127"/>
        <v>0</v>
      </c>
      <c r="AF142" s="31">
        <f t="shared" si="132"/>
        <v>0</v>
      </c>
    </row>
    <row r="143" spans="1:32" ht="17.25" customHeight="1" x14ac:dyDescent="0.2">
      <c r="A143" s="4">
        <v>8</v>
      </c>
      <c r="B143" s="23"/>
      <c r="C143" s="28">
        <v>5</v>
      </c>
      <c r="D143" s="29" t="s">
        <v>15</v>
      </c>
      <c r="E143" s="20">
        <v>0</v>
      </c>
      <c r="F143" s="20">
        <v>0</v>
      </c>
      <c r="G143" s="20">
        <v>0</v>
      </c>
      <c r="H143" s="30">
        <f t="shared" si="128"/>
        <v>0</v>
      </c>
      <c r="I143" s="20">
        <v>0</v>
      </c>
      <c r="J143" s="20">
        <v>0</v>
      </c>
      <c r="K143" s="20">
        <v>0</v>
      </c>
      <c r="L143" s="30">
        <f t="shared" si="129"/>
        <v>0</v>
      </c>
      <c r="M143" s="20">
        <v>0</v>
      </c>
      <c r="N143" s="20">
        <v>0</v>
      </c>
      <c r="O143" s="20">
        <v>0</v>
      </c>
      <c r="P143" s="31">
        <f t="shared" si="130"/>
        <v>0</v>
      </c>
      <c r="Q143" s="20">
        <v>0</v>
      </c>
      <c r="R143" s="20">
        <v>0</v>
      </c>
      <c r="S143" s="20">
        <v>0</v>
      </c>
      <c r="T143" s="30">
        <f t="shared" si="112"/>
        <v>0</v>
      </c>
      <c r="U143" s="20">
        <v>0</v>
      </c>
      <c r="V143" s="20">
        <v>0</v>
      </c>
      <c r="W143" s="20">
        <v>0</v>
      </c>
      <c r="X143" s="31">
        <f t="shared" si="113"/>
        <v>0</v>
      </c>
      <c r="Y143" s="20">
        <v>0</v>
      </c>
      <c r="Z143" s="20">
        <v>0</v>
      </c>
      <c r="AA143" s="20">
        <v>0</v>
      </c>
      <c r="AB143" s="30">
        <f t="shared" si="131"/>
        <v>0</v>
      </c>
      <c r="AC143" s="20">
        <v>0</v>
      </c>
      <c r="AD143" s="20">
        <v>0</v>
      </c>
      <c r="AE143" s="20">
        <v>0</v>
      </c>
      <c r="AF143" s="31">
        <f t="shared" si="132"/>
        <v>0</v>
      </c>
    </row>
    <row r="144" spans="1:32" ht="17.25" customHeight="1" x14ac:dyDescent="0.2">
      <c r="A144" s="4" t="s">
        <v>113</v>
      </c>
      <c r="B144" s="17"/>
      <c r="C144" s="18">
        <v>6</v>
      </c>
      <c r="D144" s="19" t="s">
        <v>17</v>
      </c>
      <c r="E144" s="20">
        <v>0</v>
      </c>
      <c r="F144" s="20">
        <v>0</v>
      </c>
      <c r="G144" s="20">
        <v>0</v>
      </c>
      <c r="H144" s="90">
        <f t="shared" si="128"/>
        <v>0</v>
      </c>
      <c r="I144" s="20">
        <v>0</v>
      </c>
      <c r="J144" s="20">
        <v>0</v>
      </c>
      <c r="K144" s="20">
        <v>0</v>
      </c>
      <c r="L144" s="20">
        <f t="shared" si="129"/>
        <v>0</v>
      </c>
      <c r="M144" s="20">
        <v>0</v>
      </c>
      <c r="N144" s="20">
        <v>0</v>
      </c>
      <c r="O144" s="20">
        <v>0</v>
      </c>
      <c r="P144" s="21">
        <f t="shared" si="130"/>
        <v>0</v>
      </c>
      <c r="Q144" s="20">
        <v>0</v>
      </c>
      <c r="R144" s="20">
        <v>0</v>
      </c>
      <c r="S144" s="20">
        <v>0</v>
      </c>
      <c r="T144" s="20">
        <f t="shared" si="112"/>
        <v>0</v>
      </c>
      <c r="U144" s="20">
        <v>0</v>
      </c>
      <c r="V144" s="20">
        <v>0</v>
      </c>
      <c r="W144" s="20">
        <v>0</v>
      </c>
      <c r="X144" s="91">
        <f t="shared" si="113"/>
        <v>0</v>
      </c>
      <c r="Y144" s="20">
        <v>0</v>
      </c>
      <c r="Z144" s="20">
        <v>0</v>
      </c>
      <c r="AA144" s="20">
        <v>0</v>
      </c>
      <c r="AB144" s="20">
        <f t="shared" si="131"/>
        <v>0</v>
      </c>
      <c r="AC144" s="20">
        <v>0</v>
      </c>
      <c r="AD144" s="20">
        <v>0</v>
      </c>
      <c r="AE144" s="20">
        <v>0</v>
      </c>
      <c r="AF144" s="91">
        <f t="shared" si="132"/>
        <v>0</v>
      </c>
    </row>
    <row r="145" spans="1:32" ht="17.25" customHeight="1" x14ac:dyDescent="0.2">
      <c r="A145" s="4" t="s">
        <v>114</v>
      </c>
      <c r="B145" s="23"/>
      <c r="C145" s="28">
        <v>7</v>
      </c>
      <c r="D145" s="29" t="s">
        <v>19</v>
      </c>
      <c r="E145" s="26">
        <v>0</v>
      </c>
      <c r="F145" s="26">
        <v>0</v>
      </c>
      <c r="G145" s="26">
        <v>0</v>
      </c>
      <c r="H145" s="30">
        <f t="shared" si="128"/>
        <v>0</v>
      </c>
      <c r="I145" s="26">
        <v>0</v>
      </c>
      <c r="J145" s="26">
        <v>0</v>
      </c>
      <c r="K145" s="26">
        <v>0</v>
      </c>
      <c r="L145" s="26">
        <f t="shared" si="129"/>
        <v>0</v>
      </c>
      <c r="M145" s="26">
        <v>0</v>
      </c>
      <c r="N145" s="26">
        <v>0</v>
      </c>
      <c r="O145" s="26">
        <v>0</v>
      </c>
      <c r="P145" s="26">
        <f t="shared" si="130"/>
        <v>0</v>
      </c>
      <c r="Q145" s="26">
        <v>0</v>
      </c>
      <c r="R145" s="26">
        <v>0</v>
      </c>
      <c r="S145" s="26">
        <v>0</v>
      </c>
      <c r="T145" s="26">
        <f t="shared" si="112"/>
        <v>0</v>
      </c>
      <c r="U145" s="26">
        <v>0</v>
      </c>
      <c r="V145" s="26">
        <v>0</v>
      </c>
      <c r="W145" s="26">
        <v>0</v>
      </c>
      <c r="X145" s="30">
        <f t="shared" si="113"/>
        <v>0</v>
      </c>
      <c r="Y145" s="26">
        <v>0</v>
      </c>
      <c r="Z145" s="26">
        <v>0</v>
      </c>
      <c r="AA145" s="26">
        <v>0</v>
      </c>
      <c r="AB145" s="26">
        <f t="shared" si="131"/>
        <v>0</v>
      </c>
      <c r="AC145" s="26">
        <v>0</v>
      </c>
      <c r="AD145" s="26">
        <v>0</v>
      </c>
      <c r="AE145" s="26">
        <v>0</v>
      </c>
      <c r="AF145" s="30">
        <f t="shared" si="132"/>
        <v>0</v>
      </c>
    </row>
    <row r="146" spans="1:32" ht="17.25" customHeight="1" x14ac:dyDescent="0.2">
      <c r="A146" s="4" t="s">
        <v>115</v>
      </c>
      <c r="B146" s="23"/>
      <c r="C146" s="28">
        <v>8</v>
      </c>
      <c r="D146" s="29" t="s">
        <v>20</v>
      </c>
      <c r="E146" s="20">
        <v>0</v>
      </c>
      <c r="F146" s="20">
        <v>0</v>
      </c>
      <c r="G146" s="20">
        <v>0</v>
      </c>
      <c r="H146" s="30">
        <f t="shared" si="128"/>
        <v>0</v>
      </c>
      <c r="I146" s="20">
        <v>0</v>
      </c>
      <c r="J146" s="20">
        <v>0</v>
      </c>
      <c r="K146" s="20">
        <v>0</v>
      </c>
      <c r="L146" s="26">
        <f t="shared" si="129"/>
        <v>0</v>
      </c>
      <c r="M146" s="20">
        <f t="shared" ref="M146:O151" si="135">+I146+E146</f>
        <v>0</v>
      </c>
      <c r="N146" s="20">
        <f t="shared" si="135"/>
        <v>0</v>
      </c>
      <c r="O146" s="20">
        <f t="shared" si="135"/>
        <v>0</v>
      </c>
      <c r="P146" s="26">
        <f t="shared" si="130"/>
        <v>0</v>
      </c>
      <c r="Q146" s="20">
        <v>0</v>
      </c>
      <c r="R146" s="20">
        <v>0</v>
      </c>
      <c r="S146" s="20">
        <v>0</v>
      </c>
      <c r="T146" s="26">
        <f t="shared" si="112"/>
        <v>0</v>
      </c>
      <c r="U146" s="20">
        <f t="shared" ref="U146:U151" si="136">+Q146+M146</f>
        <v>0</v>
      </c>
      <c r="V146" s="20">
        <f t="shared" ref="V146:V151" si="137">+R146+N146</f>
        <v>0</v>
      </c>
      <c r="W146" s="20">
        <f t="shared" ref="W146:W151" si="138">+S146+O146</f>
        <v>0</v>
      </c>
      <c r="X146" s="30">
        <f t="shared" si="113"/>
        <v>0</v>
      </c>
      <c r="Y146" s="20">
        <v>0</v>
      </c>
      <c r="Z146" s="20">
        <v>0</v>
      </c>
      <c r="AA146" s="20">
        <v>0</v>
      </c>
      <c r="AB146" s="26">
        <f t="shared" si="131"/>
        <v>0</v>
      </c>
      <c r="AC146" s="20">
        <f t="shared" ref="AC146:AC151" si="139">+Y146+U146</f>
        <v>0</v>
      </c>
      <c r="AD146" s="20">
        <f t="shared" ref="AD146:AD151" si="140">+Z146+V146</f>
        <v>0</v>
      </c>
      <c r="AE146" s="20">
        <f t="shared" ref="AE146:AE151" si="141">+AA146+W146</f>
        <v>0</v>
      </c>
      <c r="AF146" s="30">
        <f t="shared" si="132"/>
        <v>0</v>
      </c>
    </row>
    <row r="147" spans="1:32" ht="17.25" customHeight="1" x14ac:dyDescent="0.2">
      <c r="A147" s="11"/>
      <c r="B147" s="12">
        <v>16</v>
      </c>
      <c r="C147" s="13" t="s">
        <v>37</v>
      </c>
      <c r="D147" s="14"/>
      <c r="E147" s="57">
        <f>SUM(E148:E155)</f>
        <v>1069233</v>
      </c>
      <c r="F147" s="57">
        <f>SUM(F148:F155)</f>
        <v>0</v>
      </c>
      <c r="G147" s="57">
        <f>SUM(G148:G155)</f>
        <v>0</v>
      </c>
      <c r="H147" s="15">
        <f t="shared" si="128"/>
        <v>1069233</v>
      </c>
      <c r="I147" s="57">
        <f>SUM(I148:I155)</f>
        <v>0</v>
      </c>
      <c r="J147" s="57">
        <f>SUM(J148:J155)</f>
        <v>0</v>
      </c>
      <c r="K147" s="57">
        <f>SUM(K148:K155)</f>
        <v>0</v>
      </c>
      <c r="L147" s="57">
        <f t="shared" si="129"/>
        <v>0</v>
      </c>
      <c r="M147" s="15">
        <f t="shared" si="135"/>
        <v>1069233</v>
      </c>
      <c r="N147" s="15">
        <f t="shared" si="135"/>
        <v>0</v>
      </c>
      <c r="O147" s="15">
        <f t="shared" si="135"/>
        <v>0</v>
      </c>
      <c r="P147" s="58">
        <f t="shared" si="130"/>
        <v>1069233</v>
      </c>
      <c r="Q147" s="57">
        <f>SUM(Q148:Q155)</f>
        <v>0</v>
      </c>
      <c r="R147" s="57">
        <f>SUM(R148:R155)</f>
        <v>0</v>
      </c>
      <c r="S147" s="57">
        <f>SUM(S148:S155)</f>
        <v>0</v>
      </c>
      <c r="T147" s="57">
        <f t="shared" si="112"/>
        <v>0</v>
      </c>
      <c r="U147" s="15">
        <f t="shared" si="136"/>
        <v>1069233</v>
      </c>
      <c r="V147" s="15">
        <f t="shared" si="137"/>
        <v>0</v>
      </c>
      <c r="W147" s="15">
        <f t="shared" si="138"/>
        <v>0</v>
      </c>
      <c r="X147" s="16">
        <f t="shared" si="113"/>
        <v>1069233</v>
      </c>
      <c r="Y147" s="57">
        <f>SUM(Y148:Y155)</f>
        <v>0</v>
      </c>
      <c r="Z147" s="57">
        <f>SUM(Z148:Z155)</f>
        <v>0</v>
      </c>
      <c r="AA147" s="57">
        <f>SUM(AA148:AA155)</f>
        <v>0</v>
      </c>
      <c r="AB147" s="57">
        <f t="shared" si="131"/>
        <v>0</v>
      </c>
      <c r="AC147" s="15">
        <f t="shared" si="139"/>
        <v>1069233</v>
      </c>
      <c r="AD147" s="15">
        <f t="shared" si="140"/>
        <v>0</v>
      </c>
      <c r="AE147" s="15">
        <f t="shared" si="141"/>
        <v>0</v>
      </c>
      <c r="AF147" s="16">
        <f t="shared" si="132"/>
        <v>1069233</v>
      </c>
    </row>
    <row r="148" spans="1:32" ht="17.25" customHeight="1" x14ac:dyDescent="0.2">
      <c r="A148" s="11"/>
      <c r="B148" s="17"/>
      <c r="C148" s="18">
        <v>1</v>
      </c>
      <c r="D148" s="19" t="s">
        <v>11</v>
      </c>
      <c r="E148" s="20">
        <v>0</v>
      </c>
      <c r="F148" s="20">
        <v>0</v>
      </c>
      <c r="G148" s="20">
        <v>0</v>
      </c>
      <c r="H148" s="90">
        <f t="shared" si="128"/>
        <v>0</v>
      </c>
      <c r="I148" s="20"/>
      <c r="J148" s="20"/>
      <c r="K148" s="20"/>
      <c r="L148" s="20">
        <f t="shared" si="129"/>
        <v>0</v>
      </c>
      <c r="M148" s="20">
        <f t="shared" si="135"/>
        <v>0</v>
      </c>
      <c r="N148" s="20">
        <f t="shared" si="135"/>
        <v>0</v>
      </c>
      <c r="O148" s="20">
        <f t="shared" si="135"/>
        <v>0</v>
      </c>
      <c r="P148" s="21">
        <f t="shared" si="130"/>
        <v>0</v>
      </c>
      <c r="Q148" s="20"/>
      <c r="R148" s="20"/>
      <c r="S148" s="20"/>
      <c r="T148" s="20">
        <f t="shared" si="112"/>
        <v>0</v>
      </c>
      <c r="U148" s="20">
        <f t="shared" si="136"/>
        <v>0</v>
      </c>
      <c r="V148" s="20">
        <f t="shared" si="137"/>
        <v>0</v>
      </c>
      <c r="W148" s="20">
        <f t="shared" si="138"/>
        <v>0</v>
      </c>
      <c r="X148" s="91">
        <f t="shared" si="113"/>
        <v>0</v>
      </c>
      <c r="Y148" s="20"/>
      <c r="Z148" s="20"/>
      <c r="AA148" s="20"/>
      <c r="AB148" s="20">
        <f t="shared" si="131"/>
        <v>0</v>
      </c>
      <c r="AC148" s="20">
        <f t="shared" si="139"/>
        <v>0</v>
      </c>
      <c r="AD148" s="20">
        <f t="shared" si="140"/>
        <v>0</v>
      </c>
      <c r="AE148" s="20">
        <f t="shared" si="141"/>
        <v>0</v>
      </c>
      <c r="AF148" s="91">
        <f t="shared" si="132"/>
        <v>0</v>
      </c>
    </row>
    <row r="149" spans="1:32" ht="30" x14ac:dyDescent="0.2">
      <c r="A149" s="11"/>
      <c r="B149" s="23"/>
      <c r="C149" s="24">
        <v>2</v>
      </c>
      <c r="D149" s="25" t="s">
        <v>12</v>
      </c>
      <c r="E149" s="20">
        <v>0</v>
      </c>
      <c r="F149" s="20">
        <v>0</v>
      </c>
      <c r="G149" s="20">
        <v>0</v>
      </c>
      <c r="H149" s="30">
        <f t="shared" si="128"/>
        <v>0</v>
      </c>
      <c r="I149" s="20"/>
      <c r="J149" s="20"/>
      <c r="K149" s="20"/>
      <c r="L149" s="26">
        <f t="shared" si="129"/>
        <v>0</v>
      </c>
      <c r="M149" s="20">
        <f t="shared" si="135"/>
        <v>0</v>
      </c>
      <c r="N149" s="20">
        <f t="shared" si="135"/>
        <v>0</v>
      </c>
      <c r="O149" s="20">
        <f t="shared" si="135"/>
        <v>0</v>
      </c>
      <c r="P149" s="27">
        <f t="shared" si="130"/>
        <v>0</v>
      </c>
      <c r="Q149" s="20"/>
      <c r="R149" s="20"/>
      <c r="S149" s="20"/>
      <c r="T149" s="26">
        <f t="shared" si="112"/>
        <v>0</v>
      </c>
      <c r="U149" s="20">
        <f t="shared" si="136"/>
        <v>0</v>
      </c>
      <c r="V149" s="20">
        <f t="shared" si="137"/>
        <v>0</v>
      </c>
      <c r="W149" s="20">
        <f t="shared" si="138"/>
        <v>0</v>
      </c>
      <c r="X149" s="31">
        <f t="shared" si="113"/>
        <v>0</v>
      </c>
      <c r="Y149" s="20"/>
      <c r="Z149" s="20"/>
      <c r="AA149" s="20"/>
      <c r="AB149" s="26">
        <f t="shared" si="131"/>
        <v>0</v>
      </c>
      <c r="AC149" s="20">
        <f t="shared" si="139"/>
        <v>0</v>
      </c>
      <c r="AD149" s="20">
        <f t="shared" si="140"/>
        <v>0</v>
      </c>
      <c r="AE149" s="20">
        <f t="shared" si="141"/>
        <v>0</v>
      </c>
      <c r="AF149" s="31">
        <f t="shared" si="132"/>
        <v>0</v>
      </c>
    </row>
    <row r="150" spans="1:32" ht="17.25" customHeight="1" x14ac:dyDescent="0.2">
      <c r="A150" s="4"/>
      <c r="B150" s="23"/>
      <c r="C150" s="28">
        <v>3</v>
      </c>
      <c r="D150" s="29" t="s">
        <v>13</v>
      </c>
      <c r="E150" s="20">
        <v>0</v>
      </c>
      <c r="F150" s="20">
        <v>0</v>
      </c>
      <c r="G150" s="20">
        <v>0</v>
      </c>
      <c r="H150" s="30">
        <f t="shared" si="128"/>
        <v>0</v>
      </c>
      <c r="I150" s="20"/>
      <c r="J150" s="20"/>
      <c r="K150" s="20"/>
      <c r="L150" s="26">
        <f t="shared" si="129"/>
        <v>0</v>
      </c>
      <c r="M150" s="20">
        <f t="shared" si="135"/>
        <v>0</v>
      </c>
      <c r="N150" s="20">
        <f t="shared" si="135"/>
        <v>0</v>
      </c>
      <c r="O150" s="20">
        <f t="shared" si="135"/>
        <v>0</v>
      </c>
      <c r="P150" s="27">
        <f t="shared" si="130"/>
        <v>0</v>
      </c>
      <c r="Q150" s="20"/>
      <c r="R150" s="20"/>
      <c r="S150" s="20"/>
      <c r="T150" s="26">
        <f t="shared" si="112"/>
        <v>0</v>
      </c>
      <c r="U150" s="20">
        <f t="shared" si="136"/>
        <v>0</v>
      </c>
      <c r="V150" s="20">
        <f t="shared" si="137"/>
        <v>0</v>
      </c>
      <c r="W150" s="20">
        <f t="shared" si="138"/>
        <v>0</v>
      </c>
      <c r="X150" s="31">
        <f t="shared" si="113"/>
        <v>0</v>
      </c>
      <c r="Y150" s="20"/>
      <c r="Z150" s="20"/>
      <c r="AA150" s="20"/>
      <c r="AB150" s="26">
        <f t="shared" si="131"/>
        <v>0</v>
      </c>
      <c r="AC150" s="20">
        <f t="shared" si="139"/>
        <v>0</v>
      </c>
      <c r="AD150" s="20">
        <f t="shared" si="140"/>
        <v>0</v>
      </c>
      <c r="AE150" s="20">
        <f t="shared" si="141"/>
        <v>0</v>
      </c>
      <c r="AF150" s="31">
        <f t="shared" si="132"/>
        <v>0</v>
      </c>
    </row>
    <row r="151" spans="1:32" ht="17.25" customHeight="1" x14ac:dyDescent="0.2">
      <c r="A151" s="4"/>
      <c r="B151" s="23"/>
      <c r="C151" s="28">
        <v>4</v>
      </c>
      <c r="D151" s="29" t="s">
        <v>14</v>
      </c>
      <c r="E151" s="20">
        <v>0</v>
      </c>
      <c r="F151" s="20">
        <v>0</v>
      </c>
      <c r="G151" s="20">
        <v>0</v>
      </c>
      <c r="H151" s="30">
        <f t="shared" si="128"/>
        <v>0</v>
      </c>
      <c r="I151" s="20">
        <v>0</v>
      </c>
      <c r="J151" s="20">
        <v>0</v>
      </c>
      <c r="K151" s="20">
        <v>0</v>
      </c>
      <c r="L151" s="26">
        <f t="shared" si="129"/>
        <v>0</v>
      </c>
      <c r="M151" s="20">
        <f t="shared" si="135"/>
        <v>0</v>
      </c>
      <c r="N151" s="20">
        <f t="shared" si="135"/>
        <v>0</v>
      </c>
      <c r="O151" s="20">
        <f t="shared" si="135"/>
        <v>0</v>
      </c>
      <c r="P151" s="27">
        <f t="shared" si="130"/>
        <v>0</v>
      </c>
      <c r="Q151" s="20">
        <v>0</v>
      </c>
      <c r="R151" s="20">
        <v>0</v>
      </c>
      <c r="S151" s="20">
        <v>0</v>
      </c>
      <c r="T151" s="26">
        <f t="shared" si="112"/>
        <v>0</v>
      </c>
      <c r="U151" s="20">
        <f t="shared" si="136"/>
        <v>0</v>
      </c>
      <c r="V151" s="20">
        <f t="shared" si="137"/>
        <v>0</v>
      </c>
      <c r="W151" s="20">
        <f t="shared" si="138"/>
        <v>0</v>
      </c>
      <c r="X151" s="31">
        <f t="shared" si="113"/>
        <v>0</v>
      </c>
      <c r="Y151" s="20">
        <v>0</v>
      </c>
      <c r="Z151" s="20">
        <v>0</v>
      </c>
      <c r="AA151" s="20">
        <v>0</v>
      </c>
      <c r="AB151" s="26">
        <f t="shared" si="131"/>
        <v>0</v>
      </c>
      <c r="AC151" s="20">
        <f t="shared" si="139"/>
        <v>0</v>
      </c>
      <c r="AD151" s="20">
        <f t="shared" si="140"/>
        <v>0</v>
      </c>
      <c r="AE151" s="20">
        <f t="shared" si="141"/>
        <v>0</v>
      </c>
      <c r="AF151" s="31">
        <f t="shared" si="132"/>
        <v>0</v>
      </c>
    </row>
    <row r="152" spans="1:32" ht="17.25" customHeight="1" x14ac:dyDescent="0.2">
      <c r="A152" s="4">
        <v>8</v>
      </c>
      <c r="B152" s="23"/>
      <c r="C152" s="28">
        <v>5</v>
      </c>
      <c r="D152" s="29" t="s">
        <v>15</v>
      </c>
      <c r="E152" s="20">
        <v>1069233</v>
      </c>
      <c r="F152" s="20">
        <v>0</v>
      </c>
      <c r="G152" s="20">
        <v>0</v>
      </c>
      <c r="H152" s="30">
        <f t="shared" si="128"/>
        <v>1069233</v>
      </c>
      <c r="I152" s="20">
        <v>0</v>
      </c>
      <c r="J152" s="20">
        <v>0</v>
      </c>
      <c r="K152" s="20">
        <v>0</v>
      </c>
      <c r="L152" s="30">
        <f t="shared" si="129"/>
        <v>0</v>
      </c>
      <c r="M152" s="20">
        <v>1069233</v>
      </c>
      <c r="N152" s="20">
        <v>0</v>
      </c>
      <c r="O152" s="20">
        <v>0</v>
      </c>
      <c r="P152" s="30">
        <f t="shared" si="130"/>
        <v>1069233</v>
      </c>
      <c r="Q152" s="20">
        <v>0</v>
      </c>
      <c r="R152" s="20">
        <v>0</v>
      </c>
      <c r="S152" s="20">
        <v>0</v>
      </c>
      <c r="T152" s="30">
        <f t="shared" si="112"/>
        <v>0</v>
      </c>
      <c r="U152" s="20">
        <v>1069233</v>
      </c>
      <c r="V152" s="20">
        <v>0</v>
      </c>
      <c r="W152" s="20">
        <v>0</v>
      </c>
      <c r="X152" s="30">
        <f t="shared" si="113"/>
        <v>1069233</v>
      </c>
      <c r="Y152" s="20">
        <v>0</v>
      </c>
      <c r="Z152" s="20">
        <v>0</v>
      </c>
      <c r="AA152" s="20">
        <v>0</v>
      </c>
      <c r="AB152" s="30">
        <f t="shared" si="131"/>
        <v>0</v>
      </c>
      <c r="AC152" s="20">
        <v>1069233</v>
      </c>
      <c r="AD152" s="20">
        <v>0</v>
      </c>
      <c r="AE152" s="20">
        <v>0</v>
      </c>
      <c r="AF152" s="30">
        <f t="shared" si="132"/>
        <v>1069233</v>
      </c>
    </row>
    <row r="153" spans="1:32" ht="17.25" customHeight="1" x14ac:dyDescent="0.2">
      <c r="A153" s="4" t="s">
        <v>113</v>
      </c>
      <c r="B153" s="17"/>
      <c r="C153" s="18">
        <v>6</v>
      </c>
      <c r="D153" s="19" t="s">
        <v>17</v>
      </c>
      <c r="E153" s="20">
        <v>0</v>
      </c>
      <c r="F153" s="20">
        <v>0</v>
      </c>
      <c r="G153" s="20">
        <v>0</v>
      </c>
      <c r="H153" s="90">
        <f t="shared" si="128"/>
        <v>0</v>
      </c>
      <c r="I153" s="20">
        <v>0</v>
      </c>
      <c r="J153" s="20">
        <v>0</v>
      </c>
      <c r="K153" s="20">
        <v>0</v>
      </c>
      <c r="L153" s="20">
        <f t="shared" si="129"/>
        <v>0</v>
      </c>
      <c r="M153" s="20">
        <v>0</v>
      </c>
      <c r="N153" s="20">
        <v>0</v>
      </c>
      <c r="O153" s="20">
        <v>0</v>
      </c>
      <c r="P153" s="21">
        <f t="shared" si="130"/>
        <v>0</v>
      </c>
      <c r="Q153" s="20">
        <v>0</v>
      </c>
      <c r="R153" s="20">
        <v>0</v>
      </c>
      <c r="S153" s="20">
        <v>0</v>
      </c>
      <c r="T153" s="20">
        <f t="shared" si="112"/>
        <v>0</v>
      </c>
      <c r="U153" s="20">
        <v>0</v>
      </c>
      <c r="V153" s="20">
        <v>0</v>
      </c>
      <c r="W153" s="20">
        <v>0</v>
      </c>
      <c r="X153" s="91">
        <f t="shared" si="113"/>
        <v>0</v>
      </c>
      <c r="Y153" s="20">
        <v>0</v>
      </c>
      <c r="Z153" s="20">
        <v>0</v>
      </c>
      <c r="AA153" s="20">
        <v>0</v>
      </c>
      <c r="AB153" s="20">
        <f t="shared" si="131"/>
        <v>0</v>
      </c>
      <c r="AC153" s="20">
        <v>0</v>
      </c>
      <c r="AD153" s="20">
        <v>0</v>
      </c>
      <c r="AE153" s="20">
        <v>0</v>
      </c>
      <c r="AF153" s="91">
        <f t="shared" si="132"/>
        <v>0</v>
      </c>
    </row>
    <row r="154" spans="1:32" ht="17.25" customHeight="1" x14ac:dyDescent="0.2">
      <c r="A154" s="4" t="s">
        <v>114</v>
      </c>
      <c r="B154" s="23"/>
      <c r="C154" s="28">
        <v>7</v>
      </c>
      <c r="D154" s="29" t="s">
        <v>19</v>
      </c>
      <c r="E154" s="26">
        <v>0</v>
      </c>
      <c r="F154" s="26">
        <v>0</v>
      </c>
      <c r="G154" s="26">
        <v>0</v>
      </c>
      <c r="H154" s="30">
        <f t="shared" si="128"/>
        <v>0</v>
      </c>
      <c r="I154" s="26">
        <v>0</v>
      </c>
      <c r="J154" s="26">
        <v>0</v>
      </c>
      <c r="K154" s="26">
        <v>0</v>
      </c>
      <c r="L154" s="26">
        <f t="shared" si="129"/>
        <v>0</v>
      </c>
      <c r="M154" s="26">
        <v>0</v>
      </c>
      <c r="N154" s="26">
        <v>0</v>
      </c>
      <c r="O154" s="26">
        <v>0</v>
      </c>
      <c r="P154" s="26">
        <f t="shared" si="130"/>
        <v>0</v>
      </c>
      <c r="Q154" s="26">
        <v>0</v>
      </c>
      <c r="R154" s="26">
        <v>0</v>
      </c>
      <c r="S154" s="26">
        <v>0</v>
      </c>
      <c r="T154" s="26">
        <f t="shared" si="112"/>
        <v>0</v>
      </c>
      <c r="U154" s="26">
        <v>0</v>
      </c>
      <c r="V154" s="26">
        <v>0</v>
      </c>
      <c r="W154" s="26">
        <v>0</v>
      </c>
      <c r="X154" s="30">
        <f t="shared" si="113"/>
        <v>0</v>
      </c>
      <c r="Y154" s="26">
        <v>0</v>
      </c>
      <c r="Z154" s="26">
        <v>0</v>
      </c>
      <c r="AA154" s="26">
        <v>0</v>
      </c>
      <c r="AB154" s="26">
        <f t="shared" si="131"/>
        <v>0</v>
      </c>
      <c r="AC154" s="26">
        <v>0</v>
      </c>
      <c r="AD154" s="26">
        <v>0</v>
      </c>
      <c r="AE154" s="26">
        <v>0</v>
      </c>
      <c r="AF154" s="30">
        <f t="shared" si="132"/>
        <v>0</v>
      </c>
    </row>
    <row r="155" spans="1:32" ht="17.25" customHeight="1" x14ac:dyDescent="0.2">
      <c r="A155" s="4" t="s">
        <v>115</v>
      </c>
      <c r="B155" s="23"/>
      <c r="C155" s="28">
        <v>8</v>
      </c>
      <c r="D155" s="29" t="s">
        <v>20</v>
      </c>
      <c r="E155" s="20">
        <v>0</v>
      </c>
      <c r="F155" s="20">
        <v>0</v>
      </c>
      <c r="G155" s="20">
        <v>0</v>
      </c>
      <c r="H155" s="30">
        <f t="shared" si="128"/>
        <v>0</v>
      </c>
      <c r="I155" s="20">
        <v>0</v>
      </c>
      <c r="J155" s="20">
        <v>0</v>
      </c>
      <c r="K155" s="20">
        <v>0</v>
      </c>
      <c r="L155" s="26">
        <f t="shared" si="129"/>
        <v>0</v>
      </c>
      <c r="M155" s="20">
        <f t="shared" ref="M155:O160" si="142">+I155+E155</f>
        <v>0</v>
      </c>
      <c r="N155" s="20">
        <f t="shared" si="142"/>
        <v>0</v>
      </c>
      <c r="O155" s="20">
        <f t="shared" si="142"/>
        <v>0</v>
      </c>
      <c r="P155" s="26">
        <f t="shared" si="130"/>
        <v>0</v>
      </c>
      <c r="Q155" s="20">
        <v>0</v>
      </c>
      <c r="R155" s="20">
        <v>0</v>
      </c>
      <c r="S155" s="20">
        <v>0</v>
      </c>
      <c r="T155" s="26">
        <f t="shared" si="112"/>
        <v>0</v>
      </c>
      <c r="U155" s="20">
        <f t="shared" ref="U155:U160" si="143">+Q155+M155</f>
        <v>0</v>
      </c>
      <c r="V155" s="20">
        <f t="shared" ref="V155:V160" si="144">+R155+N155</f>
        <v>0</v>
      </c>
      <c r="W155" s="20">
        <f t="shared" ref="W155:W160" si="145">+S155+O155</f>
        <v>0</v>
      </c>
      <c r="X155" s="30">
        <f t="shared" si="113"/>
        <v>0</v>
      </c>
      <c r="Y155" s="20">
        <v>0</v>
      </c>
      <c r="Z155" s="20">
        <v>0</v>
      </c>
      <c r="AA155" s="20">
        <v>0</v>
      </c>
      <c r="AB155" s="26">
        <f t="shared" si="131"/>
        <v>0</v>
      </c>
      <c r="AC155" s="20">
        <f t="shared" ref="AC155:AC160" si="146">+Y155+U155</f>
        <v>0</v>
      </c>
      <c r="AD155" s="20">
        <f t="shared" ref="AD155:AD160" si="147">+Z155+V155</f>
        <v>0</v>
      </c>
      <c r="AE155" s="20">
        <f t="shared" ref="AE155:AE160" si="148">+AA155+W155</f>
        <v>0</v>
      </c>
      <c r="AF155" s="30">
        <f t="shared" si="132"/>
        <v>0</v>
      </c>
    </row>
    <row r="156" spans="1:32" ht="17.25" customHeight="1" x14ac:dyDescent="0.2">
      <c r="A156" s="11"/>
      <c r="B156" s="42">
        <v>17</v>
      </c>
      <c r="C156" s="43" t="s">
        <v>38</v>
      </c>
      <c r="D156" s="44"/>
      <c r="E156" s="45">
        <f>SUM(E157:E164)</f>
        <v>485014</v>
      </c>
      <c r="F156" s="45">
        <f>SUM(F157:F164)</f>
        <v>102092</v>
      </c>
      <c r="G156" s="45">
        <f>SUM(G157:G164)</f>
        <v>0</v>
      </c>
      <c r="H156" s="94">
        <f t="shared" si="128"/>
        <v>587106</v>
      </c>
      <c r="I156" s="45">
        <f>SUM(I157:I164)</f>
        <v>852</v>
      </c>
      <c r="J156" s="45">
        <f>SUM(J157:J164)</f>
        <v>951</v>
      </c>
      <c r="K156" s="45">
        <f>SUM(K157:K164)</f>
        <v>0</v>
      </c>
      <c r="L156" s="45">
        <f t="shared" si="129"/>
        <v>1803</v>
      </c>
      <c r="M156" s="15">
        <f t="shared" si="142"/>
        <v>485866</v>
      </c>
      <c r="N156" s="15">
        <f t="shared" si="142"/>
        <v>103043</v>
      </c>
      <c r="O156" s="15">
        <f t="shared" si="142"/>
        <v>0</v>
      </c>
      <c r="P156" s="46">
        <f t="shared" si="130"/>
        <v>588909</v>
      </c>
      <c r="Q156" s="45">
        <f>SUM(Q157:Q164)</f>
        <v>0</v>
      </c>
      <c r="R156" s="45">
        <f>SUM(R157:R164)</f>
        <v>0</v>
      </c>
      <c r="S156" s="45">
        <f>SUM(S157:S164)</f>
        <v>0</v>
      </c>
      <c r="T156" s="45">
        <f t="shared" si="112"/>
        <v>0</v>
      </c>
      <c r="U156" s="15">
        <f t="shared" si="143"/>
        <v>485866</v>
      </c>
      <c r="V156" s="15">
        <f t="shared" si="144"/>
        <v>103043</v>
      </c>
      <c r="W156" s="15">
        <f t="shared" si="145"/>
        <v>0</v>
      </c>
      <c r="X156" s="95">
        <f t="shared" si="113"/>
        <v>588909</v>
      </c>
      <c r="Y156" s="45">
        <f>SUM(Y157:Y164)</f>
        <v>0</v>
      </c>
      <c r="Z156" s="45">
        <f>SUM(Z157:Z164)</f>
        <v>0</v>
      </c>
      <c r="AA156" s="45">
        <f>SUM(AA157:AA164)</f>
        <v>0</v>
      </c>
      <c r="AB156" s="45">
        <f t="shared" si="131"/>
        <v>0</v>
      </c>
      <c r="AC156" s="15">
        <f t="shared" si="146"/>
        <v>485866</v>
      </c>
      <c r="AD156" s="15">
        <f t="shared" si="147"/>
        <v>103043</v>
      </c>
      <c r="AE156" s="15">
        <f t="shared" si="148"/>
        <v>0</v>
      </c>
      <c r="AF156" s="95">
        <f t="shared" si="132"/>
        <v>588909</v>
      </c>
    </row>
    <row r="157" spans="1:32" ht="17.25" customHeight="1" x14ac:dyDescent="0.2">
      <c r="A157" s="4"/>
      <c r="B157" s="47"/>
      <c r="C157" s="48">
        <v>1</v>
      </c>
      <c r="D157" s="49" t="s">
        <v>11</v>
      </c>
      <c r="E157" s="20">
        <v>436815</v>
      </c>
      <c r="F157" s="20">
        <v>64574</v>
      </c>
      <c r="G157" s="20"/>
      <c r="H157" s="119">
        <f t="shared" si="128"/>
        <v>501389</v>
      </c>
      <c r="I157" s="20">
        <v>754</v>
      </c>
      <c r="J157" s="20">
        <f>55+20-63</f>
        <v>12</v>
      </c>
      <c r="K157" s="20"/>
      <c r="L157" s="50">
        <f t="shared" si="129"/>
        <v>766</v>
      </c>
      <c r="M157" s="20">
        <f t="shared" si="142"/>
        <v>437569</v>
      </c>
      <c r="N157" s="20">
        <f t="shared" si="142"/>
        <v>64586</v>
      </c>
      <c r="O157" s="20">
        <f t="shared" si="142"/>
        <v>0</v>
      </c>
      <c r="P157" s="51">
        <f t="shared" si="130"/>
        <v>502155</v>
      </c>
      <c r="Q157" s="20"/>
      <c r="R157" s="20"/>
      <c r="S157" s="20"/>
      <c r="T157" s="50">
        <f t="shared" si="112"/>
        <v>0</v>
      </c>
      <c r="U157" s="20">
        <f t="shared" si="143"/>
        <v>437569</v>
      </c>
      <c r="V157" s="20">
        <f t="shared" si="144"/>
        <v>64586</v>
      </c>
      <c r="W157" s="20">
        <f t="shared" si="145"/>
        <v>0</v>
      </c>
      <c r="X157" s="181">
        <f t="shared" si="113"/>
        <v>502155</v>
      </c>
      <c r="Y157" s="20"/>
      <c r="Z157" s="20"/>
      <c r="AA157" s="20"/>
      <c r="AB157" s="50">
        <f t="shared" si="131"/>
        <v>0</v>
      </c>
      <c r="AC157" s="20">
        <f t="shared" si="146"/>
        <v>437569</v>
      </c>
      <c r="AD157" s="20">
        <f t="shared" si="147"/>
        <v>64586</v>
      </c>
      <c r="AE157" s="20">
        <f t="shared" si="148"/>
        <v>0</v>
      </c>
      <c r="AF157" s="181">
        <f t="shared" si="132"/>
        <v>502155</v>
      </c>
    </row>
    <row r="158" spans="1:32" ht="30" x14ac:dyDescent="0.2">
      <c r="A158" s="4"/>
      <c r="B158" s="23"/>
      <c r="C158" s="24">
        <v>2</v>
      </c>
      <c r="D158" s="25" t="s">
        <v>12</v>
      </c>
      <c r="E158" s="20">
        <v>48199</v>
      </c>
      <c r="F158" s="20">
        <v>11007</v>
      </c>
      <c r="G158" s="20"/>
      <c r="H158" s="30">
        <f t="shared" si="128"/>
        <v>59206</v>
      </c>
      <c r="I158" s="20">
        <v>98</v>
      </c>
      <c r="J158" s="20">
        <f>24+9</f>
        <v>33</v>
      </c>
      <c r="K158" s="20"/>
      <c r="L158" s="26">
        <f t="shared" si="129"/>
        <v>131</v>
      </c>
      <c r="M158" s="20">
        <f t="shared" si="142"/>
        <v>48297</v>
      </c>
      <c r="N158" s="20">
        <f t="shared" si="142"/>
        <v>11040</v>
      </c>
      <c r="O158" s="20">
        <f t="shared" si="142"/>
        <v>0</v>
      </c>
      <c r="P158" s="27">
        <f t="shared" si="130"/>
        <v>59337</v>
      </c>
      <c r="Q158" s="20"/>
      <c r="R158" s="20"/>
      <c r="S158" s="20"/>
      <c r="T158" s="26">
        <f t="shared" si="112"/>
        <v>0</v>
      </c>
      <c r="U158" s="20">
        <f t="shared" si="143"/>
        <v>48297</v>
      </c>
      <c r="V158" s="20">
        <f t="shared" si="144"/>
        <v>11040</v>
      </c>
      <c r="W158" s="20">
        <f t="shared" si="145"/>
        <v>0</v>
      </c>
      <c r="X158" s="31">
        <f t="shared" si="113"/>
        <v>59337</v>
      </c>
      <c r="Y158" s="20"/>
      <c r="Z158" s="20"/>
      <c r="AA158" s="20"/>
      <c r="AB158" s="26">
        <f t="shared" si="131"/>
        <v>0</v>
      </c>
      <c r="AC158" s="20">
        <f t="shared" si="146"/>
        <v>48297</v>
      </c>
      <c r="AD158" s="20">
        <f t="shared" si="147"/>
        <v>11040</v>
      </c>
      <c r="AE158" s="20">
        <f t="shared" si="148"/>
        <v>0</v>
      </c>
      <c r="AF158" s="31">
        <f t="shared" si="132"/>
        <v>59337</v>
      </c>
    </row>
    <row r="159" spans="1:32" ht="17.25" customHeight="1" x14ac:dyDescent="0.2">
      <c r="A159" s="4"/>
      <c r="B159" s="23"/>
      <c r="C159" s="28">
        <v>3</v>
      </c>
      <c r="D159" s="29" t="s">
        <v>13</v>
      </c>
      <c r="E159" s="20">
        <v>0</v>
      </c>
      <c r="F159" s="20">
        <v>25876</v>
      </c>
      <c r="G159" s="20"/>
      <c r="H159" s="30">
        <f t="shared" si="128"/>
        <v>25876</v>
      </c>
      <c r="I159" s="20"/>
      <c r="J159" s="20">
        <f>-635-172-394-106+15+6-47-13+236+64+17+288+78+59+16+20+6+43+12</f>
        <v>-507</v>
      </c>
      <c r="K159" s="20"/>
      <c r="L159" s="26">
        <f t="shared" si="129"/>
        <v>-507</v>
      </c>
      <c r="M159" s="20">
        <f t="shared" si="142"/>
        <v>0</v>
      </c>
      <c r="N159" s="20">
        <f t="shared" si="142"/>
        <v>25369</v>
      </c>
      <c r="O159" s="20">
        <f t="shared" si="142"/>
        <v>0</v>
      </c>
      <c r="P159" s="27">
        <f t="shared" si="130"/>
        <v>25369</v>
      </c>
      <c r="Q159" s="20"/>
      <c r="R159" s="20"/>
      <c r="S159" s="20"/>
      <c r="T159" s="26">
        <f t="shared" si="112"/>
        <v>0</v>
      </c>
      <c r="U159" s="20">
        <f t="shared" si="143"/>
        <v>0</v>
      </c>
      <c r="V159" s="20">
        <f t="shared" si="144"/>
        <v>25369</v>
      </c>
      <c r="W159" s="20">
        <f t="shared" si="145"/>
        <v>0</v>
      </c>
      <c r="X159" s="31">
        <f t="shared" si="113"/>
        <v>25369</v>
      </c>
      <c r="Y159" s="20"/>
      <c r="Z159" s="20"/>
      <c r="AA159" s="20"/>
      <c r="AB159" s="26">
        <f t="shared" si="131"/>
        <v>0</v>
      </c>
      <c r="AC159" s="20">
        <f t="shared" si="146"/>
        <v>0</v>
      </c>
      <c r="AD159" s="20">
        <f t="shared" si="147"/>
        <v>25369</v>
      </c>
      <c r="AE159" s="20">
        <f t="shared" si="148"/>
        <v>0</v>
      </c>
      <c r="AF159" s="31">
        <f t="shared" si="132"/>
        <v>25369</v>
      </c>
    </row>
    <row r="160" spans="1:32" ht="17.25" customHeight="1" x14ac:dyDescent="0.2">
      <c r="A160" s="4"/>
      <c r="B160" s="23"/>
      <c r="C160" s="28">
        <v>4</v>
      </c>
      <c r="D160" s="29" t="s">
        <v>14</v>
      </c>
      <c r="E160" s="20"/>
      <c r="F160" s="20"/>
      <c r="G160" s="20"/>
      <c r="H160" s="30">
        <f t="shared" si="128"/>
        <v>0</v>
      </c>
      <c r="I160" s="20"/>
      <c r="J160" s="20"/>
      <c r="K160" s="20"/>
      <c r="L160" s="26">
        <f t="shared" si="129"/>
        <v>0</v>
      </c>
      <c r="M160" s="20">
        <f t="shared" si="142"/>
        <v>0</v>
      </c>
      <c r="N160" s="20">
        <f t="shared" si="142"/>
        <v>0</v>
      </c>
      <c r="O160" s="20">
        <f t="shared" si="142"/>
        <v>0</v>
      </c>
      <c r="P160" s="27">
        <f t="shared" si="130"/>
        <v>0</v>
      </c>
      <c r="Q160" s="20"/>
      <c r="R160" s="20"/>
      <c r="S160" s="20"/>
      <c r="T160" s="26">
        <f t="shared" si="112"/>
        <v>0</v>
      </c>
      <c r="U160" s="20">
        <f t="shared" si="143"/>
        <v>0</v>
      </c>
      <c r="V160" s="20">
        <f t="shared" si="144"/>
        <v>0</v>
      </c>
      <c r="W160" s="20">
        <f t="shared" si="145"/>
        <v>0</v>
      </c>
      <c r="X160" s="31">
        <f t="shared" si="113"/>
        <v>0</v>
      </c>
      <c r="Y160" s="20"/>
      <c r="Z160" s="20"/>
      <c r="AA160" s="20"/>
      <c r="AB160" s="26">
        <f t="shared" si="131"/>
        <v>0</v>
      </c>
      <c r="AC160" s="20">
        <f t="shared" si="146"/>
        <v>0</v>
      </c>
      <c r="AD160" s="20">
        <f t="shared" si="147"/>
        <v>0</v>
      </c>
      <c r="AE160" s="20">
        <f t="shared" si="148"/>
        <v>0</v>
      </c>
      <c r="AF160" s="31">
        <f t="shared" si="132"/>
        <v>0</v>
      </c>
    </row>
    <row r="161" spans="1:32" ht="17.25" customHeight="1" x14ac:dyDescent="0.2">
      <c r="A161" s="4">
        <v>8</v>
      </c>
      <c r="B161" s="23"/>
      <c r="C161" s="28">
        <v>5</v>
      </c>
      <c r="D161" s="29" t="s">
        <v>15</v>
      </c>
      <c r="E161" s="20">
        <v>0</v>
      </c>
      <c r="F161" s="20">
        <v>0</v>
      </c>
      <c r="G161" s="20">
        <v>0</v>
      </c>
      <c r="H161" s="30">
        <f t="shared" si="128"/>
        <v>0</v>
      </c>
      <c r="I161" s="20">
        <v>0</v>
      </c>
      <c r="J161" s="20">
        <v>0</v>
      </c>
      <c r="K161" s="20">
        <v>0</v>
      </c>
      <c r="L161" s="30">
        <f t="shared" si="129"/>
        <v>0</v>
      </c>
      <c r="M161" s="20">
        <v>0</v>
      </c>
      <c r="N161" s="20">
        <v>0</v>
      </c>
      <c r="O161" s="20">
        <v>0</v>
      </c>
      <c r="P161" s="30">
        <f t="shared" si="130"/>
        <v>0</v>
      </c>
      <c r="Q161" s="20">
        <v>0</v>
      </c>
      <c r="R161" s="20">
        <v>0</v>
      </c>
      <c r="S161" s="20">
        <v>0</v>
      </c>
      <c r="T161" s="30">
        <f t="shared" si="112"/>
        <v>0</v>
      </c>
      <c r="U161" s="20">
        <v>0</v>
      </c>
      <c r="V161" s="20">
        <v>0</v>
      </c>
      <c r="W161" s="20">
        <v>0</v>
      </c>
      <c r="X161" s="30">
        <f t="shared" si="113"/>
        <v>0</v>
      </c>
      <c r="Y161" s="20">
        <v>0</v>
      </c>
      <c r="Z161" s="20">
        <v>0</v>
      </c>
      <c r="AA161" s="20">
        <v>0</v>
      </c>
      <c r="AB161" s="30">
        <f t="shared" si="131"/>
        <v>0</v>
      </c>
      <c r="AC161" s="20">
        <v>0</v>
      </c>
      <c r="AD161" s="20">
        <v>0</v>
      </c>
      <c r="AE161" s="20">
        <v>0</v>
      </c>
      <c r="AF161" s="30">
        <f t="shared" si="132"/>
        <v>0</v>
      </c>
    </row>
    <row r="162" spans="1:32" ht="17.25" customHeight="1" x14ac:dyDescent="0.2">
      <c r="A162" s="4" t="s">
        <v>113</v>
      </c>
      <c r="B162" s="17"/>
      <c r="C162" s="18">
        <v>6</v>
      </c>
      <c r="D162" s="19" t="s">
        <v>17</v>
      </c>
      <c r="E162" s="20">
        <v>0</v>
      </c>
      <c r="F162" s="20">
        <v>635</v>
      </c>
      <c r="G162" s="20">
        <v>0</v>
      </c>
      <c r="H162" s="90">
        <f t="shared" si="128"/>
        <v>635</v>
      </c>
      <c r="I162" s="20">
        <v>0</v>
      </c>
      <c r="J162" s="20">
        <v>1413</v>
      </c>
      <c r="K162" s="20">
        <v>0</v>
      </c>
      <c r="L162" s="20">
        <f t="shared" si="129"/>
        <v>1413</v>
      </c>
      <c r="M162" s="20">
        <v>0</v>
      </c>
      <c r="N162" s="20">
        <v>2048</v>
      </c>
      <c r="O162" s="20">
        <v>0</v>
      </c>
      <c r="P162" s="21">
        <f t="shared" si="130"/>
        <v>2048</v>
      </c>
      <c r="Q162" s="20">
        <v>0</v>
      </c>
      <c r="R162" s="20">
        <v>0</v>
      </c>
      <c r="S162" s="20">
        <v>0</v>
      </c>
      <c r="T162" s="20">
        <f t="shared" si="112"/>
        <v>0</v>
      </c>
      <c r="U162" s="20">
        <v>0</v>
      </c>
      <c r="V162" s="20">
        <v>2048</v>
      </c>
      <c r="W162" s="20">
        <v>0</v>
      </c>
      <c r="X162" s="91">
        <f t="shared" si="113"/>
        <v>2048</v>
      </c>
      <c r="Y162" s="20">
        <v>0</v>
      </c>
      <c r="Z162" s="20">
        <v>0</v>
      </c>
      <c r="AA162" s="20">
        <v>0</v>
      </c>
      <c r="AB162" s="20">
        <f t="shared" si="131"/>
        <v>0</v>
      </c>
      <c r="AC162" s="20">
        <v>0</v>
      </c>
      <c r="AD162" s="20">
        <v>2048</v>
      </c>
      <c r="AE162" s="20">
        <v>0</v>
      </c>
      <c r="AF162" s="91">
        <f t="shared" si="132"/>
        <v>2048</v>
      </c>
    </row>
    <row r="163" spans="1:32" ht="17.25" customHeight="1" x14ac:dyDescent="0.2">
      <c r="A163" s="4" t="s">
        <v>114</v>
      </c>
      <c r="B163" s="23"/>
      <c r="C163" s="28">
        <v>7</v>
      </c>
      <c r="D163" s="29" t="s">
        <v>19</v>
      </c>
      <c r="E163" s="26">
        <v>0</v>
      </c>
      <c r="F163" s="26">
        <v>0</v>
      </c>
      <c r="G163" s="26">
        <v>0</v>
      </c>
      <c r="H163" s="30">
        <f t="shared" si="128"/>
        <v>0</v>
      </c>
      <c r="I163" s="26">
        <v>0</v>
      </c>
      <c r="J163" s="26">
        <v>0</v>
      </c>
      <c r="K163" s="26">
        <v>0</v>
      </c>
      <c r="L163" s="26">
        <f t="shared" si="129"/>
        <v>0</v>
      </c>
      <c r="M163" s="26">
        <v>0</v>
      </c>
      <c r="N163" s="26">
        <v>0</v>
      </c>
      <c r="O163" s="26">
        <v>0</v>
      </c>
      <c r="P163" s="26">
        <f t="shared" si="130"/>
        <v>0</v>
      </c>
      <c r="Q163" s="26">
        <v>0</v>
      </c>
      <c r="R163" s="26">
        <v>0</v>
      </c>
      <c r="S163" s="26">
        <v>0</v>
      </c>
      <c r="T163" s="26">
        <f t="shared" si="112"/>
        <v>0</v>
      </c>
      <c r="U163" s="26">
        <v>0</v>
      </c>
      <c r="V163" s="26">
        <v>0</v>
      </c>
      <c r="W163" s="26">
        <v>0</v>
      </c>
      <c r="X163" s="30">
        <f t="shared" si="113"/>
        <v>0</v>
      </c>
      <c r="Y163" s="26">
        <v>0</v>
      </c>
      <c r="Z163" s="26">
        <v>0</v>
      </c>
      <c r="AA163" s="26">
        <v>0</v>
      </c>
      <c r="AB163" s="26">
        <f t="shared" si="131"/>
        <v>0</v>
      </c>
      <c r="AC163" s="26">
        <v>0</v>
      </c>
      <c r="AD163" s="26">
        <v>0</v>
      </c>
      <c r="AE163" s="26">
        <v>0</v>
      </c>
      <c r="AF163" s="30">
        <f t="shared" si="132"/>
        <v>0</v>
      </c>
    </row>
    <row r="164" spans="1:32" ht="17.25" customHeight="1" x14ac:dyDescent="0.2">
      <c r="A164" s="4" t="s">
        <v>115</v>
      </c>
      <c r="B164" s="32"/>
      <c r="C164" s="33">
        <v>8</v>
      </c>
      <c r="D164" s="34" t="s">
        <v>20</v>
      </c>
      <c r="E164" s="71">
        <v>0</v>
      </c>
      <c r="F164" s="71">
        <v>0</v>
      </c>
      <c r="G164" s="71">
        <v>0</v>
      </c>
      <c r="H164" s="107">
        <f t="shared" si="128"/>
        <v>0</v>
      </c>
      <c r="I164" s="71">
        <v>0</v>
      </c>
      <c r="J164" s="71">
        <v>0</v>
      </c>
      <c r="K164" s="71">
        <v>0</v>
      </c>
      <c r="L164" s="35">
        <f t="shared" si="129"/>
        <v>0</v>
      </c>
      <c r="M164" s="71">
        <f t="shared" ref="M164:O169" si="149">+I164+E164</f>
        <v>0</v>
      </c>
      <c r="N164" s="71">
        <f t="shared" si="149"/>
        <v>0</v>
      </c>
      <c r="O164" s="71">
        <f t="shared" si="149"/>
        <v>0</v>
      </c>
      <c r="P164" s="35">
        <f t="shared" si="130"/>
        <v>0</v>
      </c>
      <c r="Q164" s="71">
        <v>0</v>
      </c>
      <c r="R164" s="71">
        <v>0</v>
      </c>
      <c r="S164" s="71">
        <v>0</v>
      </c>
      <c r="T164" s="35">
        <f t="shared" si="112"/>
        <v>0</v>
      </c>
      <c r="U164" s="71">
        <f t="shared" ref="U164:U169" si="150">+Q164+M164</f>
        <v>0</v>
      </c>
      <c r="V164" s="71">
        <f t="shared" ref="V164:V169" si="151">+R164+N164</f>
        <v>0</v>
      </c>
      <c r="W164" s="71">
        <f t="shared" ref="W164:W169" si="152">+S164+O164</f>
        <v>0</v>
      </c>
      <c r="X164" s="107">
        <f t="shared" si="113"/>
        <v>0</v>
      </c>
      <c r="Y164" s="71">
        <v>0</v>
      </c>
      <c r="Z164" s="71">
        <v>0</v>
      </c>
      <c r="AA164" s="71">
        <v>0</v>
      </c>
      <c r="AB164" s="35">
        <f t="shared" si="131"/>
        <v>0</v>
      </c>
      <c r="AC164" s="71">
        <f t="shared" ref="AC164:AC169" si="153">+Y164+U164</f>
        <v>0</v>
      </c>
      <c r="AD164" s="71">
        <f t="shared" ref="AD164:AD169" si="154">+Z164+V164</f>
        <v>0</v>
      </c>
      <c r="AE164" s="71">
        <f t="shared" ref="AE164:AE169" si="155">+AA164+W164</f>
        <v>0</v>
      </c>
      <c r="AF164" s="107">
        <f t="shared" si="132"/>
        <v>0</v>
      </c>
    </row>
    <row r="165" spans="1:32" ht="17.25" customHeight="1" x14ac:dyDescent="0.2">
      <c r="A165" s="11"/>
      <c r="B165" s="12">
        <v>18</v>
      </c>
      <c r="C165" s="13" t="s">
        <v>39</v>
      </c>
      <c r="D165" s="14"/>
      <c r="E165" s="57">
        <f>SUM(E166:E173)</f>
        <v>2436080</v>
      </c>
      <c r="F165" s="57">
        <f>SUM(F166:F173)</f>
        <v>370256</v>
      </c>
      <c r="G165" s="57">
        <f>SUM(G166:G173)</f>
        <v>0</v>
      </c>
      <c r="H165" s="15">
        <f t="shared" si="128"/>
        <v>2806336</v>
      </c>
      <c r="I165" s="57">
        <f>SUM(I166:I173)</f>
        <v>17787</v>
      </c>
      <c r="J165" s="57">
        <f>SUM(J166:J173)</f>
        <v>0</v>
      </c>
      <c r="K165" s="57">
        <f>SUM(K166:K173)</f>
        <v>0</v>
      </c>
      <c r="L165" s="57">
        <f t="shared" si="129"/>
        <v>17787</v>
      </c>
      <c r="M165" s="15">
        <f t="shared" si="149"/>
        <v>2453867</v>
      </c>
      <c r="N165" s="15">
        <f t="shared" si="149"/>
        <v>370256</v>
      </c>
      <c r="O165" s="15">
        <f t="shared" si="149"/>
        <v>0</v>
      </c>
      <c r="P165" s="58">
        <f t="shared" si="130"/>
        <v>2824123</v>
      </c>
      <c r="Q165" s="57">
        <f>SUM(Q166:Q173)</f>
        <v>0</v>
      </c>
      <c r="R165" s="57">
        <f>SUM(R166:R173)</f>
        <v>0</v>
      </c>
      <c r="S165" s="57">
        <f>SUM(S166:S173)</f>
        <v>0</v>
      </c>
      <c r="T165" s="57">
        <f t="shared" si="112"/>
        <v>0</v>
      </c>
      <c r="U165" s="15">
        <f t="shared" si="150"/>
        <v>2453867</v>
      </c>
      <c r="V165" s="15">
        <f t="shared" si="151"/>
        <v>370256</v>
      </c>
      <c r="W165" s="15">
        <f t="shared" si="152"/>
        <v>0</v>
      </c>
      <c r="X165" s="16">
        <f t="shared" si="113"/>
        <v>2824123</v>
      </c>
      <c r="Y165" s="57">
        <f>SUM(Y166:Y173)</f>
        <v>0</v>
      </c>
      <c r="Z165" s="57">
        <f>SUM(Z166:Z173)</f>
        <v>0</v>
      </c>
      <c r="AA165" s="57">
        <f>SUM(AA166:AA173)</f>
        <v>0</v>
      </c>
      <c r="AB165" s="57">
        <f t="shared" si="131"/>
        <v>0</v>
      </c>
      <c r="AC165" s="15">
        <f t="shared" si="153"/>
        <v>2453867</v>
      </c>
      <c r="AD165" s="15">
        <f t="shared" si="154"/>
        <v>370256</v>
      </c>
      <c r="AE165" s="15">
        <f t="shared" si="155"/>
        <v>0</v>
      </c>
      <c r="AF165" s="16">
        <f t="shared" si="132"/>
        <v>2824123</v>
      </c>
    </row>
    <row r="166" spans="1:32" ht="17.25" customHeight="1" x14ac:dyDescent="0.2">
      <c r="A166" s="4"/>
      <c r="B166" s="17"/>
      <c r="C166" s="18">
        <v>1</v>
      </c>
      <c r="D166" s="19" t="s">
        <v>11</v>
      </c>
      <c r="E166" s="20">
        <v>5104</v>
      </c>
      <c r="F166" s="20">
        <v>6003</v>
      </c>
      <c r="G166" s="20"/>
      <c r="H166" s="90">
        <f t="shared" si="128"/>
        <v>11107</v>
      </c>
      <c r="I166" s="20">
        <v>13008</v>
      </c>
      <c r="J166" s="20"/>
      <c r="K166" s="20"/>
      <c r="L166" s="20">
        <f t="shared" si="129"/>
        <v>13008</v>
      </c>
      <c r="M166" s="20">
        <f t="shared" si="149"/>
        <v>18112</v>
      </c>
      <c r="N166" s="20">
        <f t="shared" si="149"/>
        <v>6003</v>
      </c>
      <c r="O166" s="20">
        <f t="shared" si="149"/>
        <v>0</v>
      </c>
      <c r="P166" s="21">
        <f t="shared" si="130"/>
        <v>24115</v>
      </c>
      <c r="Q166" s="20"/>
      <c r="R166" s="20"/>
      <c r="S166" s="20"/>
      <c r="T166" s="20">
        <f t="shared" si="112"/>
        <v>0</v>
      </c>
      <c r="U166" s="20">
        <f t="shared" si="150"/>
        <v>18112</v>
      </c>
      <c r="V166" s="20">
        <f t="shared" si="151"/>
        <v>6003</v>
      </c>
      <c r="W166" s="20">
        <f t="shared" si="152"/>
        <v>0</v>
      </c>
      <c r="X166" s="91">
        <f t="shared" si="113"/>
        <v>24115</v>
      </c>
      <c r="Y166" s="20"/>
      <c r="Z166" s="20"/>
      <c r="AA166" s="20"/>
      <c r="AB166" s="20">
        <f t="shared" si="131"/>
        <v>0</v>
      </c>
      <c r="AC166" s="20">
        <f t="shared" si="153"/>
        <v>18112</v>
      </c>
      <c r="AD166" s="20">
        <f t="shared" si="154"/>
        <v>6003</v>
      </c>
      <c r="AE166" s="20">
        <f t="shared" si="155"/>
        <v>0</v>
      </c>
      <c r="AF166" s="91">
        <f t="shared" si="132"/>
        <v>24115</v>
      </c>
    </row>
    <row r="167" spans="1:32" ht="30" x14ac:dyDescent="0.2">
      <c r="A167" s="4"/>
      <c r="B167" s="23"/>
      <c r="C167" s="24">
        <v>2</v>
      </c>
      <c r="D167" s="25" t="s">
        <v>12</v>
      </c>
      <c r="E167" s="20">
        <v>709</v>
      </c>
      <c r="F167" s="20">
        <v>781</v>
      </c>
      <c r="G167" s="20"/>
      <c r="H167" s="30">
        <f t="shared" si="128"/>
        <v>1490</v>
      </c>
      <c r="I167" s="20">
        <v>1522</v>
      </c>
      <c r="J167" s="20"/>
      <c r="K167" s="20"/>
      <c r="L167" s="26">
        <f t="shared" si="129"/>
        <v>1522</v>
      </c>
      <c r="M167" s="20">
        <f t="shared" si="149"/>
        <v>2231</v>
      </c>
      <c r="N167" s="20">
        <f t="shared" si="149"/>
        <v>781</v>
      </c>
      <c r="O167" s="20">
        <f t="shared" si="149"/>
        <v>0</v>
      </c>
      <c r="P167" s="27">
        <f t="shared" si="130"/>
        <v>3012</v>
      </c>
      <c r="Q167" s="20"/>
      <c r="R167" s="20"/>
      <c r="S167" s="20"/>
      <c r="T167" s="26">
        <f t="shared" si="112"/>
        <v>0</v>
      </c>
      <c r="U167" s="20">
        <f t="shared" si="150"/>
        <v>2231</v>
      </c>
      <c r="V167" s="20">
        <f t="shared" si="151"/>
        <v>781</v>
      </c>
      <c r="W167" s="20">
        <f t="shared" si="152"/>
        <v>0</v>
      </c>
      <c r="X167" s="31">
        <f t="shared" si="113"/>
        <v>3012</v>
      </c>
      <c r="Y167" s="20"/>
      <c r="Z167" s="20"/>
      <c r="AA167" s="20"/>
      <c r="AB167" s="26">
        <f t="shared" si="131"/>
        <v>0</v>
      </c>
      <c r="AC167" s="20">
        <f t="shared" si="153"/>
        <v>2231</v>
      </c>
      <c r="AD167" s="20">
        <f t="shared" si="154"/>
        <v>781</v>
      </c>
      <c r="AE167" s="20">
        <f t="shared" si="155"/>
        <v>0</v>
      </c>
      <c r="AF167" s="31">
        <f t="shared" si="132"/>
        <v>3012</v>
      </c>
    </row>
    <row r="168" spans="1:32" ht="17.25" customHeight="1" x14ac:dyDescent="0.2">
      <c r="A168" s="4"/>
      <c r="B168" s="23"/>
      <c r="C168" s="28">
        <v>3</v>
      </c>
      <c r="D168" s="29" t="s">
        <v>13</v>
      </c>
      <c r="E168" s="20">
        <v>261419</v>
      </c>
      <c r="F168" s="20">
        <f>1257+280000+100</f>
        <v>281357</v>
      </c>
      <c r="G168" s="20"/>
      <c r="H168" s="30">
        <f t="shared" si="128"/>
        <v>542776</v>
      </c>
      <c r="I168" s="20">
        <v>3257</v>
      </c>
      <c r="J168" s="20"/>
      <c r="K168" s="20"/>
      <c r="L168" s="26">
        <f t="shared" si="129"/>
        <v>3257</v>
      </c>
      <c r="M168" s="20">
        <f t="shared" si="149"/>
        <v>264676</v>
      </c>
      <c r="N168" s="20">
        <f t="shared" si="149"/>
        <v>281357</v>
      </c>
      <c r="O168" s="20">
        <f t="shared" si="149"/>
        <v>0</v>
      </c>
      <c r="P168" s="27">
        <f t="shared" si="130"/>
        <v>546033</v>
      </c>
      <c r="Q168" s="20"/>
      <c r="R168" s="20"/>
      <c r="S168" s="20"/>
      <c r="T168" s="26">
        <f t="shared" si="112"/>
        <v>0</v>
      </c>
      <c r="U168" s="20">
        <f t="shared" si="150"/>
        <v>264676</v>
      </c>
      <c r="V168" s="20">
        <f t="shared" si="151"/>
        <v>281357</v>
      </c>
      <c r="W168" s="20">
        <f t="shared" si="152"/>
        <v>0</v>
      </c>
      <c r="X168" s="31">
        <f t="shared" si="113"/>
        <v>546033</v>
      </c>
      <c r="Y168" s="20"/>
      <c r="Z168" s="20"/>
      <c r="AA168" s="20"/>
      <c r="AB168" s="26">
        <f t="shared" si="131"/>
        <v>0</v>
      </c>
      <c r="AC168" s="20">
        <f t="shared" si="153"/>
        <v>264676</v>
      </c>
      <c r="AD168" s="20">
        <f t="shared" si="154"/>
        <v>281357</v>
      </c>
      <c r="AE168" s="20">
        <f t="shared" si="155"/>
        <v>0</v>
      </c>
      <c r="AF168" s="31">
        <f t="shared" si="132"/>
        <v>546033</v>
      </c>
    </row>
    <row r="169" spans="1:32" ht="17.25" customHeight="1" x14ac:dyDescent="0.2">
      <c r="A169" s="4"/>
      <c r="B169" s="23"/>
      <c r="C169" s="28">
        <v>4</v>
      </c>
      <c r="D169" s="29" t="s">
        <v>14</v>
      </c>
      <c r="E169" s="20"/>
      <c r="F169" s="20"/>
      <c r="G169" s="20"/>
      <c r="H169" s="30">
        <f t="shared" si="128"/>
        <v>0</v>
      </c>
      <c r="I169" s="20"/>
      <c r="J169" s="20"/>
      <c r="K169" s="20"/>
      <c r="L169" s="26">
        <f t="shared" si="129"/>
        <v>0</v>
      </c>
      <c r="M169" s="20">
        <f t="shared" si="149"/>
        <v>0</v>
      </c>
      <c r="N169" s="20">
        <f t="shared" si="149"/>
        <v>0</v>
      </c>
      <c r="O169" s="20">
        <f t="shared" si="149"/>
        <v>0</v>
      </c>
      <c r="P169" s="27">
        <f t="shared" si="130"/>
        <v>0</v>
      </c>
      <c r="Q169" s="20"/>
      <c r="R169" s="20"/>
      <c r="S169" s="20"/>
      <c r="T169" s="26">
        <f t="shared" si="112"/>
        <v>0</v>
      </c>
      <c r="U169" s="20">
        <f t="shared" si="150"/>
        <v>0</v>
      </c>
      <c r="V169" s="20">
        <f t="shared" si="151"/>
        <v>0</v>
      </c>
      <c r="W169" s="20">
        <f t="shared" si="152"/>
        <v>0</v>
      </c>
      <c r="X169" s="31">
        <f t="shared" si="113"/>
        <v>0</v>
      </c>
      <c r="Y169" s="20"/>
      <c r="Z169" s="20"/>
      <c r="AA169" s="20"/>
      <c r="AB169" s="26">
        <f t="shared" si="131"/>
        <v>0</v>
      </c>
      <c r="AC169" s="20">
        <f t="shared" si="153"/>
        <v>0</v>
      </c>
      <c r="AD169" s="20">
        <f t="shared" si="154"/>
        <v>0</v>
      </c>
      <c r="AE169" s="20">
        <f t="shared" si="155"/>
        <v>0</v>
      </c>
      <c r="AF169" s="31">
        <f t="shared" si="132"/>
        <v>0</v>
      </c>
    </row>
    <row r="170" spans="1:32" ht="17.25" customHeight="1" x14ac:dyDescent="0.2">
      <c r="A170" s="4">
        <v>8</v>
      </c>
      <c r="B170" s="23"/>
      <c r="C170" s="28">
        <v>5</v>
      </c>
      <c r="D170" s="29" t="s">
        <v>15</v>
      </c>
      <c r="E170" s="20">
        <v>2098998</v>
      </c>
      <c r="F170" s="20">
        <v>200</v>
      </c>
      <c r="G170" s="20">
        <v>0</v>
      </c>
      <c r="H170" s="30">
        <f t="shared" si="128"/>
        <v>2099198</v>
      </c>
      <c r="I170" s="20">
        <v>0</v>
      </c>
      <c r="J170" s="20">
        <v>0</v>
      </c>
      <c r="K170" s="20">
        <v>0</v>
      </c>
      <c r="L170" s="30">
        <f t="shared" si="129"/>
        <v>0</v>
      </c>
      <c r="M170" s="20">
        <v>2098998</v>
      </c>
      <c r="N170" s="20">
        <v>200</v>
      </c>
      <c r="O170" s="20">
        <v>0</v>
      </c>
      <c r="P170" s="30">
        <f t="shared" si="130"/>
        <v>2099198</v>
      </c>
      <c r="Q170" s="20">
        <v>0</v>
      </c>
      <c r="R170" s="20">
        <v>0</v>
      </c>
      <c r="S170" s="20">
        <v>0</v>
      </c>
      <c r="T170" s="30">
        <f t="shared" si="112"/>
        <v>0</v>
      </c>
      <c r="U170" s="20">
        <v>2098998</v>
      </c>
      <c r="V170" s="20">
        <v>200</v>
      </c>
      <c r="W170" s="20">
        <v>0</v>
      </c>
      <c r="X170" s="30">
        <f t="shared" si="113"/>
        <v>2099198</v>
      </c>
      <c r="Y170" s="20">
        <v>0</v>
      </c>
      <c r="Z170" s="20">
        <v>0</v>
      </c>
      <c r="AA170" s="20">
        <v>0</v>
      </c>
      <c r="AB170" s="30">
        <f t="shared" si="131"/>
        <v>0</v>
      </c>
      <c r="AC170" s="20">
        <v>2098998</v>
      </c>
      <c r="AD170" s="20">
        <v>200</v>
      </c>
      <c r="AE170" s="20">
        <v>0</v>
      </c>
      <c r="AF170" s="30">
        <f t="shared" si="132"/>
        <v>2099198</v>
      </c>
    </row>
    <row r="171" spans="1:32" ht="17.25" customHeight="1" x14ac:dyDescent="0.2">
      <c r="A171" s="4" t="s">
        <v>113</v>
      </c>
      <c r="B171" s="17"/>
      <c r="C171" s="18">
        <v>6</v>
      </c>
      <c r="D171" s="19" t="s">
        <v>17</v>
      </c>
      <c r="E171" s="20">
        <v>17780</v>
      </c>
      <c r="F171" s="20">
        <v>50800</v>
      </c>
      <c r="G171" s="20">
        <v>0</v>
      </c>
      <c r="H171" s="90">
        <f t="shared" si="128"/>
        <v>68580</v>
      </c>
      <c r="I171" s="20">
        <v>0</v>
      </c>
      <c r="J171" s="20">
        <v>0</v>
      </c>
      <c r="K171" s="20">
        <v>0</v>
      </c>
      <c r="L171" s="20">
        <f t="shared" si="129"/>
        <v>0</v>
      </c>
      <c r="M171" s="20">
        <v>17780</v>
      </c>
      <c r="N171" s="20">
        <v>50800</v>
      </c>
      <c r="O171" s="20">
        <v>0</v>
      </c>
      <c r="P171" s="21">
        <f t="shared" si="130"/>
        <v>68580</v>
      </c>
      <c r="Q171" s="20">
        <v>0</v>
      </c>
      <c r="R171" s="20">
        <v>0</v>
      </c>
      <c r="S171" s="20">
        <v>0</v>
      </c>
      <c r="T171" s="20">
        <f t="shared" si="112"/>
        <v>0</v>
      </c>
      <c r="U171" s="20">
        <v>17780</v>
      </c>
      <c r="V171" s="20">
        <v>50800</v>
      </c>
      <c r="W171" s="20">
        <v>0</v>
      </c>
      <c r="X171" s="91">
        <f t="shared" si="113"/>
        <v>68580</v>
      </c>
      <c r="Y171" s="20">
        <v>0</v>
      </c>
      <c r="Z171" s="20">
        <v>0</v>
      </c>
      <c r="AA171" s="20">
        <v>0</v>
      </c>
      <c r="AB171" s="20">
        <f t="shared" si="131"/>
        <v>0</v>
      </c>
      <c r="AC171" s="20">
        <v>17780</v>
      </c>
      <c r="AD171" s="20">
        <v>50800</v>
      </c>
      <c r="AE171" s="20">
        <v>0</v>
      </c>
      <c r="AF171" s="91">
        <f t="shared" si="132"/>
        <v>68580</v>
      </c>
    </row>
    <row r="172" spans="1:32" ht="17.25" customHeight="1" x14ac:dyDescent="0.2">
      <c r="A172" s="4" t="s">
        <v>114</v>
      </c>
      <c r="B172" s="23"/>
      <c r="C172" s="28">
        <v>7</v>
      </c>
      <c r="D172" s="29" t="s">
        <v>19</v>
      </c>
      <c r="E172" s="26">
        <v>52070</v>
      </c>
      <c r="F172" s="26">
        <v>31115</v>
      </c>
      <c r="G172" s="26">
        <v>0</v>
      </c>
      <c r="H172" s="30">
        <f t="shared" si="128"/>
        <v>83185</v>
      </c>
      <c r="I172" s="26">
        <v>0</v>
      </c>
      <c r="J172" s="26">
        <v>0</v>
      </c>
      <c r="K172" s="26">
        <v>0</v>
      </c>
      <c r="L172" s="26">
        <f t="shared" si="129"/>
        <v>0</v>
      </c>
      <c r="M172" s="26">
        <v>52070</v>
      </c>
      <c r="N172" s="26">
        <v>31115</v>
      </c>
      <c r="O172" s="26">
        <v>0</v>
      </c>
      <c r="P172" s="26">
        <f t="shared" si="130"/>
        <v>83185</v>
      </c>
      <c r="Q172" s="26">
        <v>0</v>
      </c>
      <c r="R172" s="26">
        <v>0</v>
      </c>
      <c r="S172" s="26">
        <v>0</v>
      </c>
      <c r="T172" s="26">
        <f t="shared" si="112"/>
        <v>0</v>
      </c>
      <c r="U172" s="26">
        <v>52070</v>
      </c>
      <c r="V172" s="26">
        <v>31115</v>
      </c>
      <c r="W172" s="26">
        <v>0</v>
      </c>
      <c r="X172" s="30">
        <f t="shared" si="113"/>
        <v>83185</v>
      </c>
      <c r="Y172" s="26">
        <v>0</v>
      </c>
      <c r="Z172" s="26">
        <v>0</v>
      </c>
      <c r="AA172" s="26">
        <v>0</v>
      </c>
      <c r="AB172" s="26">
        <f t="shared" si="131"/>
        <v>0</v>
      </c>
      <c r="AC172" s="26">
        <v>52070</v>
      </c>
      <c r="AD172" s="26">
        <v>31115</v>
      </c>
      <c r="AE172" s="26">
        <v>0</v>
      </c>
      <c r="AF172" s="30">
        <f t="shared" si="132"/>
        <v>83185</v>
      </c>
    </row>
    <row r="173" spans="1:32" ht="17.25" customHeight="1" x14ac:dyDescent="0.2">
      <c r="A173" s="4" t="s">
        <v>115</v>
      </c>
      <c r="B173" s="23"/>
      <c r="C173" s="28">
        <v>8</v>
      </c>
      <c r="D173" s="29" t="s">
        <v>20</v>
      </c>
      <c r="E173" s="20">
        <v>0</v>
      </c>
      <c r="F173" s="20">
        <v>0</v>
      </c>
      <c r="G173" s="20">
        <v>0</v>
      </c>
      <c r="H173" s="30">
        <f t="shared" si="128"/>
        <v>0</v>
      </c>
      <c r="I173" s="20">
        <v>0</v>
      </c>
      <c r="J173" s="20">
        <v>0</v>
      </c>
      <c r="K173" s="20">
        <v>0</v>
      </c>
      <c r="L173" s="30">
        <f t="shared" si="129"/>
        <v>0</v>
      </c>
      <c r="M173" s="20">
        <v>0</v>
      </c>
      <c r="N173" s="20">
        <v>0</v>
      </c>
      <c r="O173" s="20">
        <v>0</v>
      </c>
      <c r="P173" s="30">
        <f t="shared" si="130"/>
        <v>0</v>
      </c>
      <c r="Q173" s="20">
        <v>0</v>
      </c>
      <c r="R173" s="20">
        <v>0</v>
      </c>
      <c r="S173" s="20">
        <v>0</v>
      </c>
      <c r="T173" s="30">
        <f t="shared" si="112"/>
        <v>0</v>
      </c>
      <c r="U173" s="20">
        <v>0</v>
      </c>
      <c r="V173" s="20">
        <v>0</v>
      </c>
      <c r="W173" s="20">
        <v>0</v>
      </c>
      <c r="X173" s="30">
        <f t="shared" si="113"/>
        <v>0</v>
      </c>
      <c r="Y173" s="20">
        <v>0</v>
      </c>
      <c r="Z173" s="20">
        <v>0</v>
      </c>
      <c r="AA173" s="20">
        <v>0</v>
      </c>
      <c r="AB173" s="30">
        <f t="shared" si="131"/>
        <v>0</v>
      </c>
      <c r="AC173" s="20">
        <v>0</v>
      </c>
      <c r="AD173" s="20">
        <v>0</v>
      </c>
      <c r="AE173" s="20">
        <v>0</v>
      </c>
      <c r="AF173" s="30">
        <f t="shared" si="132"/>
        <v>0</v>
      </c>
    </row>
    <row r="174" spans="1:32" ht="17.25" customHeight="1" x14ac:dyDescent="0.2">
      <c r="A174" s="11"/>
      <c r="B174" s="12">
        <v>19</v>
      </c>
      <c r="C174" s="13" t="s">
        <v>40</v>
      </c>
      <c r="D174" s="14"/>
      <c r="E174" s="57">
        <f>SUM(E175:E182)</f>
        <v>618</v>
      </c>
      <c r="F174" s="57">
        <f>SUM(F175:F182)</f>
        <v>610</v>
      </c>
      <c r="G174" s="57">
        <f>SUM(G175:G182)</f>
        <v>0</v>
      </c>
      <c r="H174" s="15">
        <f t="shared" si="128"/>
        <v>1228</v>
      </c>
      <c r="I174" s="57">
        <f>SUM(I175:I182)</f>
        <v>0</v>
      </c>
      <c r="J174" s="57">
        <f>SUM(J175:J182)</f>
        <v>0</v>
      </c>
      <c r="K174" s="57">
        <f>SUM(K175:K182)</f>
        <v>0</v>
      </c>
      <c r="L174" s="57">
        <f t="shared" si="129"/>
        <v>0</v>
      </c>
      <c r="M174" s="15">
        <f t="shared" ref="M174:O178" si="156">+I174+E174</f>
        <v>618</v>
      </c>
      <c r="N174" s="15">
        <f t="shared" si="156"/>
        <v>610</v>
      </c>
      <c r="O174" s="15">
        <f t="shared" si="156"/>
        <v>0</v>
      </c>
      <c r="P174" s="58">
        <f t="shared" si="130"/>
        <v>1228</v>
      </c>
      <c r="Q174" s="57">
        <f>SUM(Q175:Q182)</f>
        <v>0</v>
      </c>
      <c r="R174" s="57">
        <f>SUM(R175:R182)</f>
        <v>0</v>
      </c>
      <c r="S174" s="57">
        <f>SUM(S175:S182)</f>
        <v>0</v>
      </c>
      <c r="T174" s="57">
        <f t="shared" si="112"/>
        <v>0</v>
      </c>
      <c r="U174" s="15">
        <f t="shared" ref="U174:U178" si="157">+Q174+M174</f>
        <v>618</v>
      </c>
      <c r="V174" s="15">
        <f t="shared" ref="V174:V178" si="158">+R174+N174</f>
        <v>610</v>
      </c>
      <c r="W174" s="15">
        <f t="shared" ref="W174:W178" si="159">+S174+O174</f>
        <v>0</v>
      </c>
      <c r="X174" s="16">
        <f t="shared" si="113"/>
        <v>1228</v>
      </c>
      <c r="Y174" s="57">
        <f>SUM(Y175:Y182)</f>
        <v>0</v>
      </c>
      <c r="Z174" s="57">
        <f>SUM(Z175:Z182)</f>
        <v>0</v>
      </c>
      <c r="AA174" s="57">
        <f>SUM(AA175:AA182)</f>
        <v>0</v>
      </c>
      <c r="AB174" s="57">
        <f t="shared" si="131"/>
        <v>0</v>
      </c>
      <c r="AC174" s="15">
        <f t="shared" ref="AC174:AC178" si="160">+Y174+U174</f>
        <v>618</v>
      </c>
      <c r="AD174" s="15">
        <f t="shared" ref="AD174:AD178" si="161">+Z174+V174</f>
        <v>610</v>
      </c>
      <c r="AE174" s="15">
        <f t="shared" ref="AE174:AE178" si="162">+AA174+W174</f>
        <v>0</v>
      </c>
      <c r="AF174" s="16">
        <f t="shared" si="132"/>
        <v>1228</v>
      </c>
    </row>
    <row r="175" spans="1:32" ht="17.25" customHeight="1" x14ac:dyDescent="0.2">
      <c r="A175" s="4"/>
      <c r="B175" s="17"/>
      <c r="C175" s="48">
        <v>1</v>
      </c>
      <c r="D175" s="49" t="s">
        <v>11</v>
      </c>
      <c r="E175" s="20"/>
      <c r="F175" s="20"/>
      <c r="G175" s="20"/>
      <c r="H175" s="119">
        <f t="shared" si="128"/>
        <v>0</v>
      </c>
      <c r="I175" s="20"/>
      <c r="J175" s="20"/>
      <c r="K175" s="20"/>
      <c r="L175" s="20">
        <f t="shared" si="129"/>
        <v>0</v>
      </c>
      <c r="M175" s="20">
        <f t="shared" si="156"/>
        <v>0</v>
      </c>
      <c r="N175" s="20">
        <f t="shared" si="156"/>
        <v>0</v>
      </c>
      <c r="O175" s="20">
        <f t="shared" si="156"/>
        <v>0</v>
      </c>
      <c r="P175" s="21">
        <f t="shared" si="130"/>
        <v>0</v>
      </c>
      <c r="Q175" s="20"/>
      <c r="R175" s="20"/>
      <c r="S175" s="20"/>
      <c r="T175" s="20">
        <f t="shared" si="112"/>
        <v>0</v>
      </c>
      <c r="U175" s="20">
        <f t="shared" si="157"/>
        <v>0</v>
      </c>
      <c r="V175" s="20">
        <f t="shared" si="158"/>
        <v>0</v>
      </c>
      <c r="W175" s="20">
        <f t="shared" si="159"/>
        <v>0</v>
      </c>
      <c r="X175" s="91">
        <f t="shared" si="113"/>
        <v>0</v>
      </c>
      <c r="Y175" s="20"/>
      <c r="Z175" s="20"/>
      <c r="AA175" s="20"/>
      <c r="AB175" s="20">
        <f t="shared" si="131"/>
        <v>0</v>
      </c>
      <c r="AC175" s="20">
        <f t="shared" si="160"/>
        <v>0</v>
      </c>
      <c r="AD175" s="20">
        <f t="shared" si="161"/>
        <v>0</v>
      </c>
      <c r="AE175" s="20">
        <f t="shared" si="162"/>
        <v>0</v>
      </c>
      <c r="AF175" s="91">
        <f t="shared" si="132"/>
        <v>0</v>
      </c>
    </row>
    <row r="176" spans="1:32" ht="30" x14ac:dyDescent="0.2">
      <c r="A176" s="4"/>
      <c r="B176" s="23"/>
      <c r="C176" s="24">
        <v>2</v>
      </c>
      <c r="D176" s="25" t="s">
        <v>12</v>
      </c>
      <c r="E176" s="20"/>
      <c r="F176" s="20"/>
      <c r="G176" s="20"/>
      <c r="H176" s="30">
        <f t="shared" si="128"/>
        <v>0</v>
      </c>
      <c r="I176" s="20"/>
      <c r="J176" s="20"/>
      <c r="K176" s="20"/>
      <c r="L176" s="26">
        <f t="shared" si="129"/>
        <v>0</v>
      </c>
      <c r="M176" s="20">
        <f t="shared" si="156"/>
        <v>0</v>
      </c>
      <c r="N176" s="20">
        <f t="shared" si="156"/>
        <v>0</v>
      </c>
      <c r="O176" s="20">
        <f t="shared" si="156"/>
        <v>0</v>
      </c>
      <c r="P176" s="27">
        <f t="shared" si="130"/>
        <v>0</v>
      </c>
      <c r="Q176" s="20"/>
      <c r="R176" s="20"/>
      <c r="S176" s="20"/>
      <c r="T176" s="26">
        <f t="shared" si="112"/>
        <v>0</v>
      </c>
      <c r="U176" s="20">
        <f t="shared" si="157"/>
        <v>0</v>
      </c>
      <c r="V176" s="20">
        <f t="shared" si="158"/>
        <v>0</v>
      </c>
      <c r="W176" s="20">
        <f t="shared" si="159"/>
        <v>0</v>
      </c>
      <c r="X176" s="31">
        <f t="shared" si="113"/>
        <v>0</v>
      </c>
      <c r="Y176" s="20"/>
      <c r="Z176" s="20"/>
      <c r="AA176" s="20"/>
      <c r="AB176" s="26">
        <f t="shared" si="131"/>
        <v>0</v>
      </c>
      <c r="AC176" s="20">
        <f t="shared" si="160"/>
        <v>0</v>
      </c>
      <c r="AD176" s="20">
        <f t="shared" si="161"/>
        <v>0</v>
      </c>
      <c r="AE176" s="20">
        <f t="shared" si="162"/>
        <v>0</v>
      </c>
      <c r="AF176" s="31">
        <f t="shared" si="132"/>
        <v>0</v>
      </c>
    </row>
    <row r="177" spans="1:32" ht="17.25" customHeight="1" x14ac:dyDescent="0.2">
      <c r="A177" s="4"/>
      <c r="B177" s="23"/>
      <c r="C177" s="28">
        <v>3</v>
      </c>
      <c r="D177" s="29" t="s">
        <v>13</v>
      </c>
      <c r="E177" s="20">
        <v>118</v>
      </c>
      <c r="F177" s="20">
        <v>610</v>
      </c>
      <c r="G177" s="20"/>
      <c r="H177" s="30">
        <f t="shared" si="128"/>
        <v>728</v>
      </c>
      <c r="I177" s="20"/>
      <c r="J177" s="20"/>
      <c r="K177" s="20"/>
      <c r="L177" s="26">
        <f t="shared" si="129"/>
        <v>0</v>
      </c>
      <c r="M177" s="20">
        <f t="shared" si="156"/>
        <v>118</v>
      </c>
      <c r="N177" s="20">
        <f t="shared" si="156"/>
        <v>610</v>
      </c>
      <c r="O177" s="20">
        <f t="shared" si="156"/>
        <v>0</v>
      </c>
      <c r="P177" s="27">
        <f t="shared" si="130"/>
        <v>728</v>
      </c>
      <c r="Q177" s="20"/>
      <c r="R177" s="20"/>
      <c r="S177" s="20"/>
      <c r="T177" s="26">
        <f t="shared" si="112"/>
        <v>0</v>
      </c>
      <c r="U177" s="20">
        <f t="shared" si="157"/>
        <v>118</v>
      </c>
      <c r="V177" s="20">
        <f t="shared" si="158"/>
        <v>610</v>
      </c>
      <c r="W177" s="20">
        <f t="shared" si="159"/>
        <v>0</v>
      </c>
      <c r="X177" s="31">
        <f t="shared" si="113"/>
        <v>728</v>
      </c>
      <c r="Y177" s="20"/>
      <c r="Z177" s="20"/>
      <c r="AA177" s="20"/>
      <c r="AB177" s="26">
        <f t="shared" si="131"/>
        <v>0</v>
      </c>
      <c r="AC177" s="20">
        <f t="shared" si="160"/>
        <v>118</v>
      </c>
      <c r="AD177" s="20">
        <f t="shared" si="161"/>
        <v>610</v>
      </c>
      <c r="AE177" s="20">
        <f t="shared" si="162"/>
        <v>0</v>
      </c>
      <c r="AF177" s="31">
        <f t="shared" si="132"/>
        <v>728</v>
      </c>
    </row>
    <row r="178" spans="1:32" ht="17.25" customHeight="1" x14ac:dyDescent="0.2">
      <c r="A178" s="4"/>
      <c r="B178" s="23"/>
      <c r="C178" s="28">
        <v>4</v>
      </c>
      <c r="D178" s="29" t="s">
        <v>14</v>
      </c>
      <c r="E178" s="20"/>
      <c r="F178" s="20"/>
      <c r="G178" s="20"/>
      <c r="H178" s="30">
        <f t="shared" si="128"/>
        <v>0</v>
      </c>
      <c r="I178" s="20"/>
      <c r="J178" s="20"/>
      <c r="K178" s="20"/>
      <c r="L178" s="26">
        <f t="shared" si="129"/>
        <v>0</v>
      </c>
      <c r="M178" s="20">
        <f t="shared" si="156"/>
        <v>0</v>
      </c>
      <c r="N178" s="20">
        <f t="shared" si="156"/>
        <v>0</v>
      </c>
      <c r="O178" s="20">
        <f t="shared" si="156"/>
        <v>0</v>
      </c>
      <c r="P178" s="27">
        <f t="shared" si="130"/>
        <v>0</v>
      </c>
      <c r="Q178" s="20"/>
      <c r="R178" s="20"/>
      <c r="S178" s="20"/>
      <c r="T178" s="26">
        <f t="shared" si="112"/>
        <v>0</v>
      </c>
      <c r="U178" s="20">
        <f t="shared" si="157"/>
        <v>0</v>
      </c>
      <c r="V178" s="20">
        <f t="shared" si="158"/>
        <v>0</v>
      </c>
      <c r="W178" s="20">
        <f t="shared" si="159"/>
        <v>0</v>
      </c>
      <c r="X178" s="31">
        <f t="shared" si="113"/>
        <v>0</v>
      </c>
      <c r="Y178" s="20"/>
      <c r="Z178" s="20"/>
      <c r="AA178" s="20"/>
      <c r="AB178" s="26">
        <f t="shared" si="131"/>
        <v>0</v>
      </c>
      <c r="AC178" s="20">
        <f t="shared" si="160"/>
        <v>0</v>
      </c>
      <c r="AD178" s="20">
        <f t="shared" si="161"/>
        <v>0</v>
      </c>
      <c r="AE178" s="20">
        <f t="shared" si="162"/>
        <v>0</v>
      </c>
      <c r="AF178" s="31">
        <f t="shared" si="132"/>
        <v>0</v>
      </c>
    </row>
    <row r="179" spans="1:32" ht="17.25" customHeight="1" x14ac:dyDescent="0.2">
      <c r="A179" s="4">
        <v>8</v>
      </c>
      <c r="B179" s="23"/>
      <c r="C179" s="28">
        <v>5</v>
      </c>
      <c r="D179" s="29" t="s">
        <v>15</v>
      </c>
      <c r="E179" s="20">
        <v>500</v>
      </c>
      <c r="F179" s="20">
        <v>0</v>
      </c>
      <c r="G179" s="20">
        <v>0</v>
      </c>
      <c r="H179" s="30">
        <f t="shared" si="128"/>
        <v>500</v>
      </c>
      <c r="I179" s="20">
        <v>0</v>
      </c>
      <c r="J179" s="20">
        <v>0</v>
      </c>
      <c r="K179" s="20">
        <v>0</v>
      </c>
      <c r="L179" s="30">
        <f t="shared" si="129"/>
        <v>0</v>
      </c>
      <c r="M179" s="20">
        <v>500</v>
      </c>
      <c r="N179" s="20">
        <v>0</v>
      </c>
      <c r="O179" s="20">
        <v>0</v>
      </c>
      <c r="P179" s="30">
        <f t="shared" si="130"/>
        <v>500</v>
      </c>
      <c r="Q179" s="20">
        <v>0</v>
      </c>
      <c r="R179" s="20">
        <v>0</v>
      </c>
      <c r="S179" s="20">
        <v>0</v>
      </c>
      <c r="T179" s="30">
        <f t="shared" si="112"/>
        <v>0</v>
      </c>
      <c r="U179" s="20">
        <v>500</v>
      </c>
      <c r="V179" s="20">
        <v>0</v>
      </c>
      <c r="W179" s="20">
        <v>0</v>
      </c>
      <c r="X179" s="30">
        <f t="shared" si="113"/>
        <v>500</v>
      </c>
      <c r="Y179" s="20">
        <v>0</v>
      </c>
      <c r="Z179" s="20">
        <v>0</v>
      </c>
      <c r="AA179" s="20">
        <v>0</v>
      </c>
      <c r="AB179" s="30">
        <f t="shared" si="131"/>
        <v>0</v>
      </c>
      <c r="AC179" s="20">
        <v>500</v>
      </c>
      <c r="AD179" s="20">
        <v>0</v>
      </c>
      <c r="AE179" s="20">
        <v>0</v>
      </c>
      <c r="AF179" s="30">
        <f t="shared" si="132"/>
        <v>500</v>
      </c>
    </row>
    <row r="180" spans="1:32" ht="17.25" customHeight="1" x14ac:dyDescent="0.2">
      <c r="A180" s="4" t="s">
        <v>113</v>
      </c>
      <c r="B180" s="17"/>
      <c r="C180" s="18">
        <v>6</v>
      </c>
      <c r="D180" s="19" t="s">
        <v>17</v>
      </c>
      <c r="E180" s="20">
        <v>0</v>
      </c>
      <c r="F180" s="20">
        <v>0</v>
      </c>
      <c r="G180" s="20">
        <v>0</v>
      </c>
      <c r="H180" s="90">
        <f t="shared" si="128"/>
        <v>0</v>
      </c>
      <c r="I180" s="20">
        <v>0</v>
      </c>
      <c r="J180" s="20">
        <v>0</v>
      </c>
      <c r="K180" s="20">
        <v>0</v>
      </c>
      <c r="L180" s="20">
        <f t="shared" si="129"/>
        <v>0</v>
      </c>
      <c r="M180" s="20">
        <v>0</v>
      </c>
      <c r="N180" s="20">
        <v>0</v>
      </c>
      <c r="O180" s="20">
        <v>0</v>
      </c>
      <c r="P180" s="21">
        <f t="shared" si="130"/>
        <v>0</v>
      </c>
      <c r="Q180" s="20">
        <v>0</v>
      </c>
      <c r="R180" s="20">
        <v>0</v>
      </c>
      <c r="S180" s="20">
        <v>0</v>
      </c>
      <c r="T180" s="20">
        <f t="shared" si="112"/>
        <v>0</v>
      </c>
      <c r="U180" s="20">
        <v>0</v>
      </c>
      <c r="V180" s="20">
        <v>0</v>
      </c>
      <c r="W180" s="20">
        <v>0</v>
      </c>
      <c r="X180" s="91">
        <f t="shared" si="113"/>
        <v>0</v>
      </c>
      <c r="Y180" s="20">
        <v>0</v>
      </c>
      <c r="Z180" s="20">
        <v>0</v>
      </c>
      <c r="AA180" s="20">
        <v>0</v>
      </c>
      <c r="AB180" s="20">
        <f t="shared" si="131"/>
        <v>0</v>
      </c>
      <c r="AC180" s="20">
        <v>0</v>
      </c>
      <c r="AD180" s="20">
        <v>0</v>
      </c>
      <c r="AE180" s="20">
        <v>0</v>
      </c>
      <c r="AF180" s="91">
        <f t="shared" si="132"/>
        <v>0</v>
      </c>
    </row>
    <row r="181" spans="1:32" ht="17.25" customHeight="1" x14ac:dyDescent="0.2">
      <c r="A181" s="4" t="s">
        <v>114</v>
      </c>
      <c r="B181" s="23"/>
      <c r="C181" s="28">
        <v>7</v>
      </c>
      <c r="D181" s="29" t="s">
        <v>19</v>
      </c>
      <c r="E181" s="20">
        <v>0</v>
      </c>
      <c r="F181" s="20">
        <v>0</v>
      </c>
      <c r="G181" s="20">
        <v>0</v>
      </c>
      <c r="H181" s="30">
        <f t="shared" si="128"/>
        <v>0</v>
      </c>
      <c r="I181" s="20">
        <v>0</v>
      </c>
      <c r="J181" s="20">
        <v>0</v>
      </c>
      <c r="K181" s="20">
        <v>0</v>
      </c>
      <c r="L181" s="26">
        <f t="shared" si="129"/>
        <v>0</v>
      </c>
      <c r="M181" s="20">
        <v>0</v>
      </c>
      <c r="N181" s="20">
        <v>0</v>
      </c>
      <c r="O181" s="20">
        <v>0</v>
      </c>
      <c r="P181" s="26">
        <f t="shared" si="130"/>
        <v>0</v>
      </c>
      <c r="Q181" s="20">
        <v>0</v>
      </c>
      <c r="R181" s="20">
        <v>0</v>
      </c>
      <c r="S181" s="20">
        <v>0</v>
      </c>
      <c r="T181" s="26">
        <f t="shared" si="112"/>
        <v>0</v>
      </c>
      <c r="U181" s="20">
        <v>0</v>
      </c>
      <c r="V181" s="20">
        <v>0</v>
      </c>
      <c r="W181" s="20">
        <v>0</v>
      </c>
      <c r="X181" s="30">
        <f t="shared" si="113"/>
        <v>0</v>
      </c>
      <c r="Y181" s="20">
        <v>0</v>
      </c>
      <c r="Z181" s="20">
        <v>0</v>
      </c>
      <c r="AA181" s="20">
        <v>0</v>
      </c>
      <c r="AB181" s="26">
        <f t="shared" si="131"/>
        <v>0</v>
      </c>
      <c r="AC181" s="20">
        <v>0</v>
      </c>
      <c r="AD181" s="20">
        <v>0</v>
      </c>
      <c r="AE181" s="20">
        <v>0</v>
      </c>
      <c r="AF181" s="30">
        <f t="shared" si="132"/>
        <v>0</v>
      </c>
    </row>
    <row r="182" spans="1:32" ht="17.25" customHeight="1" x14ac:dyDescent="0.2">
      <c r="A182" s="4" t="s">
        <v>115</v>
      </c>
      <c r="B182" s="23"/>
      <c r="C182" s="28">
        <v>8</v>
      </c>
      <c r="D182" s="29" t="s">
        <v>20</v>
      </c>
      <c r="E182" s="20">
        <v>0</v>
      </c>
      <c r="F182" s="20">
        <v>0</v>
      </c>
      <c r="G182" s="20">
        <v>0</v>
      </c>
      <c r="H182" s="30">
        <f t="shared" si="128"/>
        <v>0</v>
      </c>
      <c r="I182" s="20">
        <v>0</v>
      </c>
      <c r="J182" s="20">
        <v>0</v>
      </c>
      <c r="K182" s="20">
        <v>0</v>
      </c>
      <c r="L182" s="26">
        <f t="shared" si="129"/>
        <v>0</v>
      </c>
      <c r="M182" s="20">
        <v>0</v>
      </c>
      <c r="N182" s="20">
        <v>0</v>
      </c>
      <c r="O182" s="20">
        <v>0</v>
      </c>
      <c r="P182" s="26">
        <f t="shared" si="130"/>
        <v>0</v>
      </c>
      <c r="Q182" s="20">
        <v>0</v>
      </c>
      <c r="R182" s="20">
        <v>0</v>
      </c>
      <c r="S182" s="20">
        <v>0</v>
      </c>
      <c r="T182" s="26">
        <f t="shared" si="112"/>
        <v>0</v>
      </c>
      <c r="U182" s="20">
        <v>0</v>
      </c>
      <c r="V182" s="20">
        <v>0</v>
      </c>
      <c r="W182" s="20">
        <v>0</v>
      </c>
      <c r="X182" s="30">
        <f t="shared" si="113"/>
        <v>0</v>
      </c>
      <c r="Y182" s="20">
        <v>0</v>
      </c>
      <c r="Z182" s="20">
        <v>0</v>
      </c>
      <c r="AA182" s="20">
        <v>0</v>
      </c>
      <c r="AB182" s="26">
        <f t="shared" si="131"/>
        <v>0</v>
      </c>
      <c r="AC182" s="20">
        <v>0</v>
      </c>
      <c r="AD182" s="20">
        <v>0</v>
      </c>
      <c r="AE182" s="20">
        <v>0</v>
      </c>
      <c r="AF182" s="30">
        <f t="shared" si="132"/>
        <v>0</v>
      </c>
    </row>
    <row r="183" spans="1:32" ht="17.25" customHeight="1" x14ac:dyDescent="0.2">
      <c r="A183" s="11"/>
      <c r="B183" s="42">
        <v>20</v>
      </c>
      <c r="C183" s="43" t="s">
        <v>41</v>
      </c>
      <c r="D183" s="44"/>
      <c r="E183" s="45">
        <f>SUM(E184:E191)</f>
        <v>6060</v>
      </c>
      <c r="F183" s="45">
        <f>SUM(F184:F191)</f>
        <v>0</v>
      </c>
      <c r="G183" s="45">
        <f>SUM(G184:G191)</f>
        <v>0</v>
      </c>
      <c r="H183" s="94">
        <f t="shared" si="128"/>
        <v>6060</v>
      </c>
      <c r="I183" s="45">
        <f>SUM(I184:I191)</f>
        <v>0</v>
      </c>
      <c r="J183" s="45">
        <f>SUM(J184:J191)</f>
        <v>0</v>
      </c>
      <c r="K183" s="45">
        <f>SUM(K184:K191)</f>
        <v>0</v>
      </c>
      <c r="L183" s="45">
        <f t="shared" si="129"/>
        <v>0</v>
      </c>
      <c r="M183" s="15">
        <f t="shared" ref="M183:O187" si="163">+I183+E183</f>
        <v>6060</v>
      </c>
      <c r="N183" s="15">
        <f t="shared" si="163"/>
        <v>0</v>
      </c>
      <c r="O183" s="15">
        <f t="shared" si="163"/>
        <v>0</v>
      </c>
      <c r="P183" s="46">
        <f t="shared" si="130"/>
        <v>6060</v>
      </c>
      <c r="Q183" s="45">
        <f>SUM(Q184:Q191)</f>
        <v>0</v>
      </c>
      <c r="R183" s="45">
        <f>SUM(R184:R191)</f>
        <v>0</v>
      </c>
      <c r="S183" s="45">
        <f>SUM(S184:S191)</f>
        <v>0</v>
      </c>
      <c r="T183" s="45">
        <f t="shared" si="112"/>
        <v>0</v>
      </c>
      <c r="U183" s="15">
        <f t="shared" ref="U183:U187" si="164">+Q183+M183</f>
        <v>6060</v>
      </c>
      <c r="V183" s="15">
        <f t="shared" ref="V183:V187" si="165">+R183+N183</f>
        <v>0</v>
      </c>
      <c r="W183" s="15">
        <f t="shared" ref="W183:W187" si="166">+S183+O183</f>
        <v>0</v>
      </c>
      <c r="X183" s="95">
        <f t="shared" si="113"/>
        <v>6060</v>
      </c>
      <c r="Y183" s="45">
        <f>SUM(Y184:Y191)</f>
        <v>0</v>
      </c>
      <c r="Z183" s="45">
        <f>SUM(Z184:Z191)</f>
        <v>0</v>
      </c>
      <c r="AA183" s="45">
        <f>SUM(AA184:AA191)</f>
        <v>0</v>
      </c>
      <c r="AB183" s="45">
        <f t="shared" si="131"/>
        <v>0</v>
      </c>
      <c r="AC183" s="15">
        <f t="shared" ref="AC183:AC187" si="167">+Y183+U183</f>
        <v>6060</v>
      </c>
      <c r="AD183" s="15">
        <f t="shared" ref="AD183:AD187" si="168">+Z183+V183</f>
        <v>0</v>
      </c>
      <c r="AE183" s="15">
        <f t="shared" ref="AE183:AE187" si="169">+AA183+W183</f>
        <v>0</v>
      </c>
      <c r="AF183" s="95">
        <f t="shared" si="132"/>
        <v>6060</v>
      </c>
    </row>
    <row r="184" spans="1:32" ht="17.25" customHeight="1" x14ac:dyDescent="0.2">
      <c r="A184" s="4"/>
      <c r="B184" s="47"/>
      <c r="C184" s="48">
        <v>1</v>
      </c>
      <c r="D184" s="49" t="s">
        <v>11</v>
      </c>
      <c r="E184" s="20"/>
      <c r="F184" s="20"/>
      <c r="G184" s="20"/>
      <c r="H184" s="119">
        <f t="shared" si="128"/>
        <v>0</v>
      </c>
      <c r="I184" s="20"/>
      <c r="J184" s="20"/>
      <c r="K184" s="20"/>
      <c r="L184" s="50">
        <f t="shared" si="129"/>
        <v>0</v>
      </c>
      <c r="M184" s="20">
        <f t="shared" si="163"/>
        <v>0</v>
      </c>
      <c r="N184" s="20">
        <f t="shared" si="163"/>
        <v>0</v>
      </c>
      <c r="O184" s="20">
        <f t="shared" si="163"/>
        <v>0</v>
      </c>
      <c r="P184" s="51">
        <f t="shared" si="130"/>
        <v>0</v>
      </c>
      <c r="Q184" s="20"/>
      <c r="R184" s="20"/>
      <c r="S184" s="20"/>
      <c r="T184" s="50">
        <f t="shared" si="112"/>
        <v>0</v>
      </c>
      <c r="U184" s="20">
        <f t="shared" si="164"/>
        <v>0</v>
      </c>
      <c r="V184" s="20">
        <f t="shared" si="165"/>
        <v>0</v>
      </c>
      <c r="W184" s="20">
        <f t="shared" si="166"/>
        <v>0</v>
      </c>
      <c r="X184" s="181">
        <f t="shared" si="113"/>
        <v>0</v>
      </c>
      <c r="Y184" s="20"/>
      <c r="Z184" s="20"/>
      <c r="AA184" s="20"/>
      <c r="AB184" s="50">
        <f t="shared" si="131"/>
        <v>0</v>
      </c>
      <c r="AC184" s="20">
        <f t="shared" si="167"/>
        <v>0</v>
      </c>
      <c r="AD184" s="20">
        <f t="shared" si="168"/>
        <v>0</v>
      </c>
      <c r="AE184" s="20">
        <f t="shared" si="169"/>
        <v>0</v>
      </c>
      <c r="AF184" s="181">
        <f t="shared" si="132"/>
        <v>0</v>
      </c>
    </row>
    <row r="185" spans="1:32" ht="30" x14ac:dyDescent="0.2">
      <c r="A185" s="4"/>
      <c r="B185" s="23"/>
      <c r="C185" s="24">
        <v>2</v>
      </c>
      <c r="D185" s="25" t="s">
        <v>12</v>
      </c>
      <c r="E185" s="20"/>
      <c r="F185" s="20"/>
      <c r="G185" s="20"/>
      <c r="H185" s="30">
        <f t="shared" si="128"/>
        <v>0</v>
      </c>
      <c r="I185" s="20"/>
      <c r="J185" s="20"/>
      <c r="K185" s="20"/>
      <c r="L185" s="26">
        <f t="shared" si="129"/>
        <v>0</v>
      </c>
      <c r="M185" s="20">
        <f t="shared" si="163"/>
        <v>0</v>
      </c>
      <c r="N185" s="20">
        <f t="shared" si="163"/>
        <v>0</v>
      </c>
      <c r="O185" s="20">
        <f t="shared" si="163"/>
        <v>0</v>
      </c>
      <c r="P185" s="27">
        <f t="shared" si="130"/>
        <v>0</v>
      </c>
      <c r="Q185" s="20"/>
      <c r="R185" s="20"/>
      <c r="S185" s="20"/>
      <c r="T185" s="26">
        <f t="shared" si="112"/>
        <v>0</v>
      </c>
      <c r="U185" s="20">
        <f t="shared" si="164"/>
        <v>0</v>
      </c>
      <c r="V185" s="20">
        <f t="shared" si="165"/>
        <v>0</v>
      </c>
      <c r="W185" s="20">
        <f t="shared" si="166"/>
        <v>0</v>
      </c>
      <c r="X185" s="31">
        <f t="shared" si="113"/>
        <v>0</v>
      </c>
      <c r="Y185" s="20"/>
      <c r="Z185" s="20"/>
      <c r="AA185" s="20"/>
      <c r="AB185" s="26">
        <f t="shared" si="131"/>
        <v>0</v>
      </c>
      <c r="AC185" s="20">
        <f t="shared" si="167"/>
        <v>0</v>
      </c>
      <c r="AD185" s="20">
        <f t="shared" si="168"/>
        <v>0</v>
      </c>
      <c r="AE185" s="20">
        <f t="shared" si="169"/>
        <v>0</v>
      </c>
      <c r="AF185" s="31">
        <f t="shared" si="132"/>
        <v>0</v>
      </c>
    </row>
    <row r="186" spans="1:32" ht="17.25" customHeight="1" x14ac:dyDescent="0.2">
      <c r="A186" s="4"/>
      <c r="B186" s="23"/>
      <c r="C186" s="28">
        <v>3</v>
      </c>
      <c r="D186" s="29" t="s">
        <v>13</v>
      </c>
      <c r="E186" s="20">
        <v>4060</v>
      </c>
      <c r="F186" s="20"/>
      <c r="G186" s="20"/>
      <c r="H186" s="30">
        <f t="shared" si="128"/>
        <v>4060</v>
      </c>
      <c r="I186" s="20"/>
      <c r="J186" s="20"/>
      <c r="K186" s="20"/>
      <c r="L186" s="26">
        <f t="shared" si="129"/>
        <v>0</v>
      </c>
      <c r="M186" s="20">
        <f t="shared" si="163"/>
        <v>4060</v>
      </c>
      <c r="N186" s="20">
        <f t="shared" si="163"/>
        <v>0</v>
      </c>
      <c r="O186" s="20">
        <f t="shared" si="163"/>
        <v>0</v>
      </c>
      <c r="P186" s="27">
        <f t="shared" si="130"/>
        <v>4060</v>
      </c>
      <c r="Q186" s="20"/>
      <c r="R186" s="20"/>
      <c r="S186" s="20"/>
      <c r="T186" s="26">
        <f t="shared" si="112"/>
        <v>0</v>
      </c>
      <c r="U186" s="20">
        <f t="shared" si="164"/>
        <v>4060</v>
      </c>
      <c r="V186" s="20">
        <f t="shared" si="165"/>
        <v>0</v>
      </c>
      <c r="W186" s="20">
        <f t="shared" si="166"/>
        <v>0</v>
      </c>
      <c r="X186" s="31">
        <f t="shared" si="113"/>
        <v>4060</v>
      </c>
      <c r="Y186" s="20"/>
      <c r="Z186" s="20"/>
      <c r="AA186" s="20"/>
      <c r="AB186" s="26">
        <f t="shared" si="131"/>
        <v>0</v>
      </c>
      <c r="AC186" s="20">
        <f t="shared" si="167"/>
        <v>4060</v>
      </c>
      <c r="AD186" s="20">
        <f t="shared" si="168"/>
        <v>0</v>
      </c>
      <c r="AE186" s="20">
        <f t="shared" si="169"/>
        <v>0</v>
      </c>
      <c r="AF186" s="31">
        <f t="shared" si="132"/>
        <v>4060</v>
      </c>
    </row>
    <row r="187" spans="1:32" ht="17.25" customHeight="1" x14ac:dyDescent="0.2">
      <c r="A187" s="4"/>
      <c r="B187" s="23"/>
      <c r="C187" s="28">
        <v>4</v>
      </c>
      <c r="D187" s="29" t="s">
        <v>14</v>
      </c>
      <c r="E187" s="20"/>
      <c r="F187" s="20"/>
      <c r="G187" s="20"/>
      <c r="H187" s="30">
        <f t="shared" si="128"/>
        <v>0</v>
      </c>
      <c r="I187" s="20"/>
      <c r="J187" s="20"/>
      <c r="K187" s="20"/>
      <c r="L187" s="26">
        <f t="shared" si="129"/>
        <v>0</v>
      </c>
      <c r="M187" s="20">
        <f t="shared" si="163"/>
        <v>0</v>
      </c>
      <c r="N187" s="20">
        <f t="shared" si="163"/>
        <v>0</v>
      </c>
      <c r="O187" s="20">
        <f t="shared" si="163"/>
        <v>0</v>
      </c>
      <c r="P187" s="27">
        <f t="shared" si="130"/>
        <v>0</v>
      </c>
      <c r="Q187" s="20"/>
      <c r="R187" s="20"/>
      <c r="S187" s="20"/>
      <c r="T187" s="26">
        <f t="shared" si="112"/>
        <v>0</v>
      </c>
      <c r="U187" s="20">
        <f t="shared" si="164"/>
        <v>0</v>
      </c>
      <c r="V187" s="20">
        <f t="shared" si="165"/>
        <v>0</v>
      </c>
      <c r="W187" s="20">
        <f t="shared" si="166"/>
        <v>0</v>
      </c>
      <c r="X187" s="31">
        <f t="shared" si="113"/>
        <v>0</v>
      </c>
      <c r="Y187" s="20"/>
      <c r="Z187" s="20"/>
      <c r="AA187" s="20"/>
      <c r="AB187" s="26">
        <f t="shared" si="131"/>
        <v>0</v>
      </c>
      <c r="AC187" s="20">
        <f t="shared" si="167"/>
        <v>0</v>
      </c>
      <c r="AD187" s="20">
        <f t="shared" si="168"/>
        <v>0</v>
      </c>
      <c r="AE187" s="20">
        <f t="shared" si="169"/>
        <v>0</v>
      </c>
      <c r="AF187" s="31">
        <f t="shared" si="132"/>
        <v>0</v>
      </c>
    </row>
    <row r="188" spans="1:32" ht="17.25" customHeight="1" x14ac:dyDescent="0.2">
      <c r="A188" s="4">
        <v>8</v>
      </c>
      <c r="B188" s="23"/>
      <c r="C188" s="28">
        <v>5</v>
      </c>
      <c r="D188" s="29" t="s">
        <v>15</v>
      </c>
      <c r="E188" s="20">
        <v>2000</v>
      </c>
      <c r="F188" s="20">
        <v>0</v>
      </c>
      <c r="G188" s="20">
        <v>0</v>
      </c>
      <c r="H188" s="30">
        <f t="shared" si="128"/>
        <v>2000</v>
      </c>
      <c r="I188" s="20">
        <v>0</v>
      </c>
      <c r="J188" s="20">
        <v>0</v>
      </c>
      <c r="K188" s="20">
        <v>0</v>
      </c>
      <c r="L188" s="30">
        <f t="shared" si="129"/>
        <v>0</v>
      </c>
      <c r="M188" s="20">
        <v>2000</v>
      </c>
      <c r="N188" s="20">
        <v>0</v>
      </c>
      <c r="O188" s="20">
        <v>0</v>
      </c>
      <c r="P188" s="30">
        <f t="shared" si="130"/>
        <v>2000</v>
      </c>
      <c r="Q188" s="20">
        <v>0</v>
      </c>
      <c r="R188" s="20">
        <v>0</v>
      </c>
      <c r="S188" s="20">
        <v>0</v>
      </c>
      <c r="T188" s="30">
        <f t="shared" si="112"/>
        <v>0</v>
      </c>
      <c r="U188" s="20">
        <v>2000</v>
      </c>
      <c r="V188" s="20">
        <v>0</v>
      </c>
      <c r="W188" s="20">
        <v>0</v>
      </c>
      <c r="X188" s="30">
        <f t="shared" si="113"/>
        <v>2000</v>
      </c>
      <c r="Y188" s="20">
        <v>0</v>
      </c>
      <c r="Z188" s="20">
        <v>0</v>
      </c>
      <c r="AA188" s="20">
        <v>0</v>
      </c>
      <c r="AB188" s="30">
        <f t="shared" si="131"/>
        <v>0</v>
      </c>
      <c r="AC188" s="20">
        <v>2000</v>
      </c>
      <c r="AD188" s="20">
        <v>0</v>
      </c>
      <c r="AE188" s="20">
        <v>0</v>
      </c>
      <c r="AF188" s="30">
        <f t="shared" si="132"/>
        <v>2000</v>
      </c>
    </row>
    <row r="189" spans="1:32" ht="17.25" customHeight="1" x14ac:dyDescent="0.2">
      <c r="A189" s="4" t="s">
        <v>113</v>
      </c>
      <c r="B189" s="17"/>
      <c r="C189" s="18">
        <v>6</v>
      </c>
      <c r="D189" s="19" t="s">
        <v>17</v>
      </c>
      <c r="E189" s="20">
        <v>0</v>
      </c>
      <c r="F189" s="20">
        <v>0</v>
      </c>
      <c r="G189" s="20">
        <v>0</v>
      </c>
      <c r="H189" s="90">
        <f t="shared" si="128"/>
        <v>0</v>
      </c>
      <c r="I189" s="20">
        <v>0</v>
      </c>
      <c r="J189" s="20">
        <v>0</v>
      </c>
      <c r="K189" s="20">
        <v>0</v>
      </c>
      <c r="L189" s="20">
        <f t="shared" si="129"/>
        <v>0</v>
      </c>
      <c r="M189" s="20">
        <v>0</v>
      </c>
      <c r="N189" s="20">
        <v>0</v>
      </c>
      <c r="O189" s="20">
        <v>0</v>
      </c>
      <c r="P189" s="21">
        <f t="shared" si="130"/>
        <v>0</v>
      </c>
      <c r="Q189" s="20">
        <v>0</v>
      </c>
      <c r="R189" s="20">
        <v>0</v>
      </c>
      <c r="S189" s="20">
        <v>0</v>
      </c>
      <c r="T189" s="20">
        <f t="shared" si="112"/>
        <v>0</v>
      </c>
      <c r="U189" s="20">
        <v>0</v>
      </c>
      <c r="V189" s="20">
        <v>0</v>
      </c>
      <c r="W189" s="20">
        <v>0</v>
      </c>
      <c r="X189" s="91">
        <f t="shared" si="113"/>
        <v>0</v>
      </c>
      <c r="Y189" s="20">
        <v>0</v>
      </c>
      <c r="Z189" s="20">
        <v>0</v>
      </c>
      <c r="AA189" s="20">
        <v>0</v>
      </c>
      <c r="AB189" s="20">
        <f t="shared" si="131"/>
        <v>0</v>
      </c>
      <c r="AC189" s="20">
        <v>0</v>
      </c>
      <c r="AD189" s="20">
        <v>0</v>
      </c>
      <c r="AE189" s="20">
        <v>0</v>
      </c>
      <c r="AF189" s="91">
        <f t="shared" si="132"/>
        <v>0</v>
      </c>
    </row>
    <row r="190" spans="1:32" ht="17.25" customHeight="1" x14ac:dyDescent="0.2">
      <c r="A190" s="4" t="s">
        <v>114</v>
      </c>
      <c r="B190" s="23"/>
      <c r="C190" s="28">
        <v>7</v>
      </c>
      <c r="D190" s="29" t="s">
        <v>19</v>
      </c>
      <c r="E190" s="26">
        <v>0</v>
      </c>
      <c r="F190" s="26">
        <v>0</v>
      </c>
      <c r="G190" s="26">
        <v>0</v>
      </c>
      <c r="H190" s="30">
        <f t="shared" si="128"/>
        <v>0</v>
      </c>
      <c r="I190" s="26">
        <v>0</v>
      </c>
      <c r="J190" s="26">
        <v>0</v>
      </c>
      <c r="K190" s="26">
        <v>0</v>
      </c>
      <c r="L190" s="26">
        <f t="shared" si="129"/>
        <v>0</v>
      </c>
      <c r="M190" s="26">
        <v>0</v>
      </c>
      <c r="N190" s="26">
        <v>0</v>
      </c>
      <c r="O190" s="26">
        <v>0</v>
      </c>
      <c r="P190" s="26">
        <f t="shared" si="130"/>
        <v>0</v>
      </c>
      <c r="Q190" s="26">
        <v>0</v>
      </c>
      <c r="R190" s="26">
        <v>0</v>
      </c>
      <c r="S190" s="26">
        <v>0</v>
      </c>
      <c r="T190" s="26">
        <f t="shared" ref="T190:T253" si="170">+S190+R190+Q190</f>
        <v>0</v>
      </c>
      <c r="U190" s="26">
        <v>0</v>
      </c>
      <c r="V190" s="26">
        <v>0</v>
      </c>
      <c r="W190" s="26">
        <v>0</v>
      </c>
      <c r="X190" s="30">
        <f t="shared" ref="X190:X253" si="171">+W190+V190+U190</f>
        <v>0</v>
      </c>
      <c r="Y190" s="26">
        <v>0</v>
      </c>
      <c r="Z190" s="26">
        <v>0</v>
      </c>
      <c r="AA190" s="26">
        <v>0</v>
      </c>
      <c r="AB190" s="26">
        <f t="shared" si="131"/>
        <v>0</v>
      </c>
      <c r="AC190" s="26">
        <v>0</v>
      </c>
      <c r="AD190" s="26">
        <v>0</v>
      </c>
      <c r="AE190" s="26">
        <v>0</v>
      </c>
      <c r="AF190" s="30">
        <f t="shared" si="132"/>
        <v>0</v>
      </c>
    </row>
    <row r="191" spans="1:32" ht="17.25" customHeight="1" x14ac:dyDescent="0.2">
      <c r="A191" s="4" t="s">
        <v>115</v>
      </c>
      <c r="B191" s="23"/>
      <c r="C191" s="28">
        <v>8</v>
      </c>
      <c r="D191" s="29" t="s">
        <v>20</v>
      </c>
      <c r="E191" s="20">
        <v>0</v>
      </c>
      <c r="F191" s="20">
        <v>0</v>
      </c>
      <c r="G191" s="20">
        <v>0</v>
      </c>
      <c r="H191" s="30">
        <f t="shared" si="128"/>
        <v>0</v>
      </c>
      <c r="I191" s="20">
        <v>0</v>
      </c>
      <c r="J191" s="20">
        <v>0</v>
      </c>
      <c r="K191" s="20">
        <v>0</v>
      </c>
      <c r="L191" s="26">
        <f t="shared" si="129"/>
        <v>0</v>
      </c>
      <c r="M191" s="20">
        <f t="shared" ref="M191:O196" si="172">+I191+E191</f>
        <v>0</v>
      </c>
      <c r="N191" s="20">
        <f t="shared" si="172"/>
        <v>0</v>
      </c>
      <c r="O191" s="20">
        <f t="shared" si="172"/>
        <v>0</v>
      </c>
      <c r="P191" s="26">
        <f t="shared" si="130"/>
        <v>0</v>
      </c>
      <c r="Q191" s="20">
        <v>0</v>
      </c>
      <c r="R191" s="20">
        <v>0</v>
      </c>
      <c r="S191" s="20">
        <v>0</v>
      </c>
      <c r="T191" s="26">
        <f t="shared" si="170"/>
        <v>0</v>
      </c>
      <c r="U191" s="20">
        <f t="shared" ref="U191:U196" si="173">+Q191+M191</f>
        <v>0</v>
      </c>
      <c r="V191" s="20">
        <f t="shared" ref="V191:V196" si="174">+R191+N191</f>
        <v>0</v>
      </c>
      <c r="W191" s="20">
        <f t="shared" ref="W191:W196" si="175">+S191+O191</f>
        <v>0</v>
      </c>
      <c r="X191" s="30">
        <f t="shared" si="171"/>
        <v>0</v>
      </c>
      <c r="Y191" s="20">
        <v>0</v>
      </c>
      <c r="Z191" s="20">
        <v>0</v>
      </c>
      <c r="AA191" s="20">
        <v>0</v>
      </c>
      <c r="AB191" s="26">
        <f t="shared" si="131"/>
        <v>0</v>
      </c>
      <c r="AC191" s="20">
        <f t="shared" ref="AC191:AC196" si="176">+Y191+U191</f>
        <v>0</v>
      </c>
      <c r="AD191" s="20">
        <f t="shared" ref="AD191:AD196" si="177">+Z191+V191</f>
        <v>0</v>
      </c>
      <c r="AE191" s="20">
        <f t="shared" ref="AE191:AE196" si="178">+AA191+W191</f>
        <v>0</v>
      </c>
      <c r="AF191" s="30">
        <f t="shared" si="132"/>
        <v>0</v>
      </c>
    </row>
    <row r="192" spans="1:32" ht="17.25" hidden="1" customHeight="1" outlineLevel="1" x14ac:dyDescent="0.2">
      <c r="A192" s="11"/>
      <c r="B192" s="59"/>
      <c r="C192" s="60" t="s">
        <v>42</v>
      </c>
      <c r="D192" s="61"/>
      <c r="E192" s="62">
        <f>SUM(E193:E200)</f>
        <v>0</v>
      </c>
      <c r="F192" s="62">
        <f>SUM(F193:F200)</f>
        <v>0</v>
      </c>
      <c r="G192" s="62">
        <f>SUM(G193:G200)</f>
        <v>0</v>
      </c>
      <c r="H192" s="228">
        <f t="shared" si="128"/>
        <v>0</v>
      </c>
      <c r="I192" s="62">
        <f>SUM(I193:I200)</f>
        <v>0</v>
      </c>
      <c r="J192" s="62">
        <f>SUM(J193:J200)</f>
        <v>0</v>
      </c>
      <c r="K192" s="62">
        <f>SUM(K193:K200)</f>
        <v>0</v>
      </c>
      <c r="L192" s="62">
        <f t="shared" si="129"/>
        <v>0</v>
      </c>
      <c r="M192" s="15">
        <f t="shared" si="172"/>
        <v>0</v>
      </c>
      <c r="N192" s="15">
        <f t="shared" si="172"/>
        <v>0</v>
      </c>
      <c r="O192" s="15">
        <f t="shared" si="172"/>
        <v>0</v>
      </c>
      <c r="P192" s="63">
        <f t="shared" si="130"/>
        <v>0</v>
      </c>
      <c r="Q192" s="62">
        <f>SUM(Q193:Q200)</f>
        <v>0</v>
      </c>
      <c r="R192" s="62">
        <f>SUM(R193:R200)</f>
        <v>0</v>
      </c>
      <c r="S192" s="62">
        <f>SUM(S193:S200)</f>
        <v>0</v>
      </c>
      <c r="T192" s="62">
        <f t="shared" si="170"/>
        <v>0</v>
      </c>
      <c r="U192" s="15">
        <f t="shared" si="173"/>
        <v>0</v>
      </c>
      <c r="V192" s="15">
        <f t="shared" si="174"/>
        <v>0</v>
      </c>
      <c r="W192" s="15">
        <f t="shared" si="175"/>
        <v>0</v>
      </c>
      <c r="X192" s="182">
        <f t="shared" si="171"/>
        <v>0</v>
      </c>
      <c r="Y192" s="62">
        <f>SUM(Y193:Y200)</f>
        <v>0</v>
      </c>
      <c r="Z192" s="62">
        <f>SUM(Z193:Z200)</f>
        <v>0</v>
      </c>
      <c r="AA192" s="62">
        <f>SUM(AA193:AA200)</f>
        <v>0</v>
      </c>
      <c r="AB192" s="62">
        <f t="shared" si="131"/>
        <v>0</v>
      </c>
      <c r="AC192" s="15">
        <f t="shared" si="176"/>
        <v>0</v>
      </c>
      <c r="AD192" s="15">
        <f t="shared" si="177"/>
        <v>0</v>
      </c>
      <c r="AE192" s="15">
        <f t="shared" si="178"/>
        <v>0</v>
      </c>
      <c r="AF192" s="182">
        <f t="shared" si="132"/>
        <v>0</v>
      </c>
    </row>
    <row r="193" spans="1:32" ht="17.25" hidden="1" customHeight="1" outlineLevel="1" x14ac:dyDescent="0.2">
      <c r="A193" s="4"/>
      <c r="B193" s="47"/>
      <c r="C193" s="48">
        <v>1</v>
      </c>
      <c r="D193" s="49" t="s">
        <v>11</v>
      </c>
      <c r="E193" s="20"/>
      <c r="F193" s="20"/>
      <c r="G193" s="20"/>
      <c r="H193" s="119">
        <f t="shared" si="128"/>
        <v>0</v>
      </c>
      <c r="I193" s="20"/>
      <c r="J193" s="20"/>
      <c r="K193" s="20"/>
      <c r="L193" s="50">
        <f t="shared" si="129"/>
        <v>0</v>
      </c>
      <c r="M193" s="20">
        <f t="shared" si="172"/>
        <v>0</v>
      </c>
      <c r="N193" s="20">
        <f t="shared" si="172"/>
        <v>0</v>
      </c>
      <c r="O193" s="20">
        <f t="shared" si="172"/>
        <v>0</v>
      </c>
      <c r="P193" s="51">
        <f t="shared" si="130"/>
        <v>0</v>
      </c>
      <c r="Q193" s="20"/>
      <c r="R193" s="20"/>
      <c r="S193" s="20"/>
      <c r="T193" s="50">
        <f t="shared" si="170"/>
        <v>0</v>
      </c>
      <c r="U193" s="20">
        <f t="shared" si="173"/>
        <v>0</v>
      </c>
      <c r="V193" s="20">
        <f t="shared" si="174"/>
        <v>0</v>
      </c>
      <c r="W193" s="20">
        <f t="shared" si="175"/>
        <v>0</v>
      </c>
      <c r="X193" s="181">
        <f t="shared" si="171"/>
        <v>0</v>
      </c>
      <c r="Y193" s="20"/>
      <c r="Z193" s="20"/>
      <c r="AA193" s="20"/>
      <c r="AB193" s="50">
        <f t="shared" si="131"/>
        <v>0</v>
      </c>
      <c r="AC193" s="20">
        <f t="shared" si="176"/>
        <v>0</v>
      </c>
      <c r="AD193" s="20">
        <f t="shared" si="177"/>
        <v>0</v>
      </c>
      <c r="AE193" s="20">
        <f t="shared" si="178"/>
        <v>0</v>
      </c>
      <c r="AF193" s="181">
        <f t="shared" si="132"/>
        <v>0</v>
      </c>
    </row>
    <row r="194" spans="1:32" ht="17.25" hidden="1" customHeight="1" outlineLevel="1" x14ac:dyDescent="0.2">
      <c r="A194" s="4"/>
      <c r="B194" s="23"/>
      <c r="C194" s="24">
        <v>2</v>
      </c>
      <c r="D194" s="25" t="s">
        <v>12</v>
      </c>
      <c r="E194" s="20"/>
      <c r="F194" s="20"/>
      <c r="G194" s="20"/>
      <c r="H194" s="30">
        <f t="shared" si="128"/>
        <v>0</v>
      </c>
      <c r="I194" s="20"/>
      <c r="J194" s="20"/>
      <c r="K194" s="20"/>
      <c r="L194" s="26">
        <f t="shared" si="129"/>
        <v>0</v>
      </c>
      <c r="M194" s="20">
        <f t="shared" si="172"/>
        <v>0</v>
      </c>
      <c r="N194" s="20">
        <f t="shared" si="172"/>
        <v>0</v>
      </c>
      <c r="O194" s="20">
        <f t="shared" si="172"/>
        <v>0</v>
      </c>
      <c r="P194" s="27">
        <f t="shared" si="130"/>
        <v>0</v>
      </c>
      <c r="Q194" s="20"/>
      <c r="R194" s="20"/>
      <c r="S194" s="20"/>
      <c r="T194" s="26">
        <f t="shared" si="170"/>
        <v>0</v>
      </c>
      <c r="U194" s="20">
        <f t="shared" si="173"/>
        <v>0</v>
      </c>
      <c r="V194" s="20">
        <f t="shared" si="174"/>
        <v>0</v>
      </c>
      <c r="W194" s="20">
        <f t="shared" si="175"/>
        <v>0</v>
      </c>
      <c r="X194" s="31">
        <f t="shared" si="171"/>
        <v>0</v>
      </c>
      <c r="Y194" s="20"/>
      <c r="Z194" s="20"/>
      <c r="AA194" s="20"/>
      <c r="AB194" s="26">
        <f t="shared" si="131"/>
        <v>0</v>
      </c>
      <c r="AC194" s="20">
        <f t="shared" si="176"/>
        <v>0</v>
      </c>
      <c r="AD194" s="20">
        <f t="shared" si="177"/>
        <v>0</v>
      </c>
      <c r="AE194" s="20">
        <f t="shared" si="178"/>
        <v>0</v>
      </c>
      <c r="AF194" s="31">
        <f t="shared" si="132"/>
        <v>0</v>
      </c>
    </row>
    <row r="195" spans="1:32" ht="17.25" hidden="1" customHeight="1" outlineLevel="1" x14ac:dyDescent="0.2">
      <c r="A195" s="4"/>
      <c r="B195" s="23"/>
      <c r="C195" s="28">
        <v>3</v>
      </c>
      <c r="D195" s="29" t="s">
        <v>13</v>
      </c>
      <c r="E195" s="20"/>
      <c r="F195" s="20"/>
      <c r="G195" s="20"/>
      <c r="H195" s="30">
        <f t="shared" si="128"/>
        <v>0</v>
      </c>
      <c r="I195" s="20"/>
      <c r="J195" s="20"/>
      <c r="K195" s="20"/>
      <c r="L195" s="26">
        <f t="shared" si="129"/>
        <v>0</v>
      </c>
      <c r="M195" s="20">
        <f t="shared" si="172"/>
        <v>0</v>
      </c>
      <c r="N195" s="20">
        <f t="shared" si="172"/>
        <v>0</v>
      </c>
      <c r="O195" s="20">
        <f t="shared" si="172"/>
        <v>0</v>
      </c>
      <c r="P195" s="27">
        <f t="shared" si="130"/>
        <v>0</v>
      </c>
      <c r="Q195" s="20"/>
      <c r="R195" s="20"/>
      <c r="S195" s="20"/>
      <c r="T195" s="26">
        <f t="shared" si="170"/>
        <v>0</v>
      </c>
      <c r="U195" s="20">
        <f t="shared" si="173"/>
        <v>0</v>
      </c>
      <c r="V195" s="20">
        <f t="shared" si="174"/>
        <v>0</v>
      </c>
      <c r="W195" s="20">
        <f t="shared" si="175"/>
        <v>0</v>
      </c>
      <c r="X195" s="31">
        <f t="shared" si="171"/>
        <v>0</v>
      </c>
      <c r="Y195" s="20"/>
      <c r="Z195" s="20"/>
      <c r="AA195" s="20"/>
      <c r="AB195" s="26">
        <f t="shared" si="131"/>
        <v>0</v>
      </c>
      <c r="AC195" s="20">
        <f t="shared" si="176"/>
        <v>0</v>
      </c>
      <c r="AD195" s="20">
        <f t="shared" si="177"/>
        <v>0</v>
      </c>
      <c r="AE195" s="20">
        <f t="shared" si="178"/>
        <v>0</v>
      </c>
      <c r="AF195" s="31">
        <f t="shared" si="132"/>
        <v>0</v>
      </c>
    </row>
    <row r="196" spans="1:32" ht="17.25" hidden="1" customHeight="1" outlineLevel="1" x14ac:dyDescent="0.2">
      <c r="A196" s="4"/>
      <c r="B196" s="23"/>
      <c r="C196" s="28">
        <v>4</v>
      </c>
      <c r="D196" s="29" t="s">
        <v>14</v>
      </c>
      <c r="E196" s="20"/>
      <c r="F196" s="20"/>
      <c r="G196" s="20"/>
      <c r="H196" s="30">
        <f t="shared" si="128"/>
        <v>0</v>
      </c>
      <c r="I196" s="20"/>
      <c r="J196" s="20"/>
      <c r="K196" s="20"/>
      <c r="L196" s="26">
        <f t="shared" si="129"/>
        <v>0</v>
      </c>
      <c r="M196" s="20">
        <f t="shared" si="172"/>
        <v>0</v>
      </c>
      <c r="N196" s="20">
        <f t="shared" si="172"/>
        <v>0</v>
      </c>
      <c r="O196" s="20">
        <f t="shared" si="172"/>
        <v>0</v>
      </c>
      <c r="P196" s="27">
        <f t="shared" si="130"/>
        <v>0</v>
      </c>
      <c r="Q196" s="20"/>
      <c r="R196" s="20"/>
      <c r="S196" s="20"/>
      <c r="T196" s="26">
        <f t="shared" si="170"/>
        <v>0</v>
      </c>
      <c r="U196" s="20">
        <f t="shared" si="173"/>
        <v>0</v>
      </c>
      <c r="V196" s="20">
        <f t="shared" si="174"/>
        <v>0</v>
      </c>
      <c r="W196" s="20">
        <f t="shared" si="175"/>
        <v>0</v>
      </c>
      <c r="X196" s="31">
        <f t="shared" si="171"/>
        <v>0</v>
      </c>
      <c r="Y196" s="20"/>
      <c r="Z196" s="20"/>
      <c r="AA196" s="20"/>
      <c r="AB196" s="26">
        <f t="shared" si="131"/>
        <v>0</v>
      </c>
      <c r="AC196" s="20">
        <f t="shared" si="176"/>
        <v>0</v>
      </c>
      <c r="AD196" s="20">
        <f t="shared" si="177"/>
        <v>0</v>
      </c>
      <c r="AE196" s="20">
        <f t="shared" si="178"/>
        <v>0</v>
      </c>
      <c r="AF196" s="31">
        <f t="shared" si="132"/>
        <v>0</v>
      </c>
    </row>
    <row r="197" spans="1:32" ht="17.25" hidden="1" customHeight="1" outlineLevel="1" x14ac:dyDescent="0.2">
      <c r="A197" s="4">
        <v>8</v>
      </c>
      <c r="B197" s="23"/>
      <c r="C197" s="28">
        <v>5</v>
      </c>
      <c r="D197" s="29" t="s">
        <v>15</v>
      </c>
      <c r="E197" s="20">
        <v>0</v>
      </c>
      <c r="F197" s="20">
        <v>0</v>
      </c>
      <c r="G197" s="20">
        <v>0</v>
      </c>
      <c r="H197" s="30">
        <f t="shared" si="128"/>
        <v>0</v>
      </c>
      <c r="I197" s="20">
        <v>0</v>
      </c>
      <c r="J197" s="20">
        <v>0</v>
      </c>
      <c r="K197" s="20">
        <v>0</v>
      </c>
      <c r="L197" s="30">
        <f t="shared" si="129"/>
        <v>0</v>
      </c>
      <c r="M197" s="20">
        <v>0</v>
      </c>
      <c r="N197" s="20">
        <v>0</v>
      </c>
      <c r="O197" s="20">
        <v>0</v>
      </c>
      <c r="P197" s="31">
        <f t="shared" si="130"/>
        <v>0</v>
      </c>
      <c r="Q197" s="20">
        <v>0</v>
      </c>
      <c r="R197" s="20">
        <v>0</v>
      </c>
      <c r="S197" s="20">
        <v>0</v>
      </c>
      <c r="T197" s="30">
        <f t="shared" si="170"/>
        <v>0</v>
      </c>
      <c r="U197" s="20">
        <v>0</v>
      </c>
      <c r="V197" s="20">
        <v>0</v>
      </c>
      <c r="W197" s="20">
        <v>0</v>
      </c>
      <c r="X197" s="31">
        <f t="shared" si="171"/>
        <v>0</v>
      </c>
      <c r="Y197" s="20">
        <v>0</v>
      </c>
      <c r="Z197" s="20">
        <v>0</v>
      </c>
      <c r="AA197" s="20">
        <v>0</v>
      </c>
      <c r="AB197" s="30">
        <f t="shared" si="131"/>
        <v>0</v>
      </c>
      <c r="AC197" s="20">
        <v>0</v>
      </c>
      <c r="AD197" s="20">
        <v>0</v>
      </c>
      <c r="AE197" s="20">
        <v>0</v>
      </c>
      <c r="AF197" s="31">
        <f t="shared" si="132"/>
        <v>0</v>
      </c>
    </row>
    <row r="198" spans="1:32" ht="17.25" hidden="1" customHeight="1" outlineLevel="1" x14ac:dyDescent="0.2">
      <c r="A198" s="4" t="s">
        <v>16</v>
      </c>
      <c r="B198" s="17"/>
      <c r="C198" s="18">
        <v>6</v>
      </c>
      <c r="D198" s="19" t="s">
        <v>17</v>
      </c>
      <c r="E198" s="20">
        <v>0</v>
      </c>
      <c r="F198" s="20">
        <v>0</v>
      </c>
      <c r="G198" s="20">
        <v>0</v>
      </c>
      <c r="H198" s="90">
        <f t="shared" si="128"/>
        <v>0</v>
      </c>
      <c r="I198" s="20">
        <v>0</v>
      </c>
      <c r="J198" s="20">
        <v>0</v>
      </c>
      <c r="K198" s="20">
        <v>0</v>
      </c>
      <c r="L198" s="20">
        <f t="shared" si="129"/>
        <v>0</v>
      </c>
      <c r="M198" s="20">
        <v>0</v>
      </c>
      <c r="N198" s="20">
        <v>0</v>
      </c>
      <c r="O198" s="20">
        <v>0</v>
      </c>
      <c r="P198" s="21">
        <f t="shared" si="130"/>
        <v>0</v>
      </c>
      <c r="Q198" s="20">
        <v>0</v>
      </c>
      <c r="R198" s="20">
        <v>0</v>
      </c>
      <c r="S198" s="20">
        <v>0</v>
      </c>
      <c r="T198" s="20">
        <f t="shared" si="170"/>
        <v>0</v>
      </c>
      <c r="U198" s="20">
        <v>0</v>
      </c>
      <c r="V198" s="20">
        <v>0</v>
      </c>
      <c r="W198" s="20">
        <v>0</v>
      </c>
      <c r="X198" s="91">
        <f t="shared" si="171"/>
        <v>0</v>
      </c>
      <c r="Y198" s="20">
        <v>0</v>
      </c>
      <c r="Z198" s="20">
        <v>0</v>
      </c>
      <c r="AA198" s="20">
        <v>0</v>
      </c>
      <c r="AB198" s="20">
        <f t="shared" si="131"/>
        <v>0</v>
      </c>
      <c r="AC198" s="20">
        <v>0</v>
      </c>
      <c r="AD198" s="20">
        <v>0</v>
      </c>
      <c r="AE198" s="20">
        <v>0</v>
      </c>
      <c r="AF198" s="91">
        <f t="shared" si="132"/>
        <v>0</v>
      </c>
    </row>
    <row r="199" spans="1:32" ht="17.25" hidden="1" customHeight="1" outlineLevel="1" x14ac:dyDescent="0.2">
      <c r="A199" s="4" t="s">
        <v>18</v>
      </c>
      <c r="B199" s="23"/>
      <c r="C199" s="28">
        <v>7</v>
      </c>
      <c r="D199" s="29" t="s">
        <v>19</v>
      </c>
      <c r="E199" s="26">
        <v>0</v>
      </c>
      <c r="F199" s="26">
        <v>0</v>
      </c>
      <c r="G199" s="26">
        <v>0</v>
      </c>
      <c r="H199" s="30">
        <f t="shared" si="128"/>
        <v>0</v>
      </c>
      <c r="I199" s="26">
        <v>0</v>
      </c>
      <c r="J199" s="26">
        <v>0</v>
      </c>
      <c r="K199" s="26">
        <v>0</v>
      </c>
      <c r="L199" s="26">
        <f t="shared" si="129"/>
        <v>0</v>
      </c>
      <c r="M199" s="26">
        <v>0</v>
      </c>
      <c r="N199" s="26">
        <v>0</v>
      </c>
      <c r="O199" s="26">
        <v>0</v>
      </c>
      <c r="P199" s="27">
        <f t="shared" si="130"/>
        <v>0</v>
      </c>
      <c r="Q199" s="26">
        <v>0</v>
      </c>
      <c r="R199" s="26">
        <v>0</v>
      </c>
      <c r="S199" s="26">
        <v>0</v>
      </c>
      <c r="T199" s="26">
        <f t="shared" si="170"/>
        <v>0</v>
      </c>
      <c r="U199" s="26">
        <v>0</v>
      </c>
      <c r="V199" s="26">
        <v>0</v>
      </c>
      <c r="W199" s="26">
        <v>0</v>
      </c>
      <c r="X199" s="31">
        <f t="shared" si="171"/>
        <v>0</v>
      </c>
      <c r="Y199" s="26">
        <v>0</v>
      </c>
      <c r="Z199" s="26">
        <v>0</v>
      </c>
      <c r="AA199" s="26">
        <v>0</v>
      </c>
      <c r="AB199" s="26">
        <f t="shared" si="131"/>
        <v>0</v>
      </c>
      <c r="AC199" s="26">
        <v>0</v>
      </c>
      <c r="AD199" s="26">
        <v>0</v>
      </c>
      <c r="AE199" s="26">
        <v>0</v>
      </c>
      <c r="AF199" s="31">
        <f t="shared" si="132"/>
        <v>0</v>
      </c>
    </row>
    <row r="200" spans="1:32" ht="17.25" hidden="1" customHeight="1" outlineLevel="1" x14ac:dyDescent="0.2">
      <c r="A200" s="4" t="s">
        <v>115</v>
      </c>
      <c r="B200" s="23"/>
      <c r="C200" s="28">
        <v>8</v>
      </c>
      <c r="D200" s="29" t="s">
        <v>20</v>
      </c>
      <c r="E200" s="20">
        <v>0</v>
      </c>
      <c r="F200" s="20">
        <v>0</v>
      </c>
      <c r="G200" s="20">
        <v>0</v>
      </c>
      <c r="H200" s="30">
        <f t="shared" si="128"/>
        <v>0</v>
      </c>
      <c r="I200" s="20">
        <v>0</v>
      </c>
      <c r="J200" s="20">
        <v>0</v>
      </c>
      <c r="K200" s="20">
        <v>0</v>
      </c>
      <c r="L200" s="26">
        <f t="shared" si="129"/>
        <v>0</v>
      </c>
      <c r="M200" s="20">
        <f>+I200+E200</f>
        <v>0</v>
      </c>
      <c r="N200" s="20">
        <f>+J200+F200</f>
        <v>0</v>
      </c>
      <c r="O200" s="20">
        <f>+K200+G200</f>
        <v>0</v>
      </c>
      <c r="P200" s="26">
        <f t="shared" si="130"/>
        <v>0</v>
      </c>
      <c r="Q200" s="20">
        <v>0</v>
      </c>
      <c r="R200" s="20">
        <v>0</v>
      </c>
      <c r="S200" s="20">
        <v>0</v>
      </c>
      <c r="T200" s="26">
        <f t="shared" si="170"/>
        <v>0</v>
      </c>
      <c r="U200" s="20">
        <f>+Q200+M200</f>
        <v>0</v>
      </c>
      <c r="V200" s="20">
        <f>+R200+N200</f>
        <v>0</v>
      </c>
      <c r="W200" s="20">
        <f>+S200+O200</f>
        <v>0</v>
      </c>
      <c r="X200" s="30">
        <f t="shared" si="171"/>
        <v>0</v>
      </c>
      <c r="Y200" s="20">
        <v>0</v>
      </c>
      <c r="Z200" s="20">
        <v>0</v>
      </c>
      <c r="AA200" s="20">
        <v>0</v>
      </c>
      <c r="AB200" s="26">
        <f t="shared" si="131"/>
        <v>0</v>
      </c>
      <c r="AC200" s="20">
        <f>+Y200+U200</f>
        <v>0</v>
      </c>
      <c r="AD200" s="20">
        <f>+Z200+V200</f>
        <v>0</v>
      </c>
      <c r="AE200" s="20">
        <f>+AA200+W200</f>
        <v>0</v>
      </c>
      <c r="AF200" s="30">
        <f t="shared" si="132"/>
        <v>0</v>
      </c>
    </row>
    <row r="201" spans="1:32" ht="17.25" customHeight="1" collapsed="1" x14ac:dyDescent="0.2">
      <c r="A201" s="11"/>
      <c r="B201" s="12">
        <v>21</v>
      </c>
      <c r="C201" s="13" t="s">
        <v>118</v>
      </c>
      <c r="D201" s="14"/>
      <c r="E201" s="15">
        <f>+E202+E216</f>
        <v>0</v>
      </c>
      <c r="F201" s="15">
        <f t="shared" ref="F201:G201" si="179">+F202+F216</f>
        <v>2581000</v>
      </c>
      <c r="G201" s="15">
        <f t="shared" si="179"/>
        <v>0</v>
      </c>
      <c r="H201" s="15">
        <f t="shared" si="128"/>
        <v>2581000</v>
      </c>
      <c r="I201" s="15">
        <f t="shared" ref="I201" si="180">+I202+I216</f>
        <v>0</v>
      </c>
      <c r="J201" s="15">
        <f t="shared" ref="J201" si="181">+J202+J216</f>
        <v>0</v>
      </c>
      <c r="K201" s="15">
        <f t="shared" ref="K201" si="182">+K202+K216</f>
        <v>0</v>
      </c>
      <c r="L201" s="15">
        <f t="shared" si="129"/>
        <v>0</v>
      </c>
      <c r="M201" s="15">
        <f t="shared" ref="M201" si="183">+M202+M216</f>
        <v>0</v>
      </c>
      <c r="N201" s="15">
        <f t="shared" ref="N201" si="184">+N202+N216</f>
        <v>2581000</v>
      </c>
      <c r="O201" s="15">
        <f t="shared" ref="O201" si="185">+O202+O216</f>
        <v>0</v>
      </c>
      <c r="P201" s="15">
        <f t="shared" si="130"/>
        <v>2581000</v>
      </c>
      <c r="Q201" s="15">
        <f t="shared" ref="Q201:S201" si="186">+Q202+Q216</f>
        <v>0</v>
      </c>
      <c r="R201" s="15">
        <f t="shared" si="186"/>
        <v>0</v>
      </c>
      <c r="S201" s="15">
        <f t="shared" si="186"/>
        <v>0</v>
      </c>
      <c r="T201" s="15">
        <f t="shared" si="170"/>
        <v>0</v>
      </c>
      <c r="U201" s="15">
        <f t="shared" ref="U201:W201" si="187">+U202+U216</f>
        <v>0</v>
      </c>
      <c r="V201" s="15">
        <f t="shared" si="187"/>
        <v>2581000</v>
      </c>
      <c r="W201" s="15">
        <f t="shared" si="187"/>
        <v>0</v>
      </c>
      <c r="X201" s="15">
        <f t="shared" si="171"/>
        <v>2581000</v>
      </c>
      <c r="Y201" s="15">
        <f t="shared" ref="Y201:AA201" si="188">+Y202+Y216</f>
        <v>0</v>
      </c>
      <c r="Z201" s="15">
        <f t="shared" si="188"/>
        <v>0</v>
      </c>
      <c r="AA201" s="15">
        <f t="shared" si="188"/>
        <v>0</v>
      </c>
      <c r="AB201" s="15">
        <f t="shared" si="131"/>
        <v>0</v>
      </c>
      <c r="AC201" s="15">
        <f t="shared" ref="AC201:AE201" si="189">+AC202+AC216</f>
        <v>0</v>
      </c>
      <c r="AD201" s="15">
        <f t="shared" si="189"/>
        <v>2581000</v>
      </c>
      <c r="AE201" s="15">
        <f t="shared" si="189"/>
        <v>0</v>
      </c>
      <c r="AF201" s="15">
        <f t="shared" si="132"/>
        <v>2581000</v>
      </c>
    </row>
    <row r="202" spans="1:32" ht="17.25" customHeight="1" x14ac:dyDescent="0.2">
      <c r="A202" s="4"/>
      <c r="B202" s="65" t="s">
        <v>44</v>
      </c>
      <c r="C202" s="13" t="s">
        <v>120</v>
      </c>
      <c r="D202" s="14"/>
      <c r="E202" s="15">
        <f>SUM(E203:E215)</f>
        <v>0</v>
      </c>
      <c r="F202" s="15">
        <f t="shared" ref="F202:G202" si="190">SUM(F203:F215)</f>
        <v>2580000</v>
      </c>
      <c r="G202" s="15">
        <f t="shared" si="190"/>
        <v>0</v>
      </c>
      <c r="H202" s="15">
        <f t="shared" ref="H202:H250" si="191">+G202+F202+E202</f>
        <v>2580000</v>
      </c>
      <c r="I202" s="15">
        <f t="shared" ref="I202" si="192">SUM(I203:I215)</f>
        <v>0</v>
      </c>
      <c r="J202" s="15">
        <f t="shared" ref="J202" si="193">SUM(J203:J215)</f>
        <v>0</v>
      </c>
      <c r="K202" s="15">
        <f t="shared" ref="K202" si="194">SUM(K203:K215)</f>
        <v>0</v>
      </c>
      <c r="L202" s="15">
        <f t="shared" ref="L202" si="195">+K202+J202+I202</f>
        <v>0</v>
      </c>
      <c r="M202" s="15">
        <f t="shared" ref="M202" si="196">SUM(M203:M215)</f>
        <v>0</v>
      </c>
      <c r="N202" s="15">
        <f t="shared" ref="N202" si="197">SUM(N203:N215)</f>
        <v>2580000</v>
      </c>
      <c r="O202" s="15">
        <f t="shared" ref="O202" si="198">SUM(O203:O215)</f>
        <v>0</v>
      </c>
      <c r="P202" s="15">
        <f t="shared" ref="P202" si="199">+O202+N202+M202</f>
        <v>2580000</v>
      </c>
      <c r="Q202" s="15">
        <f t="shared" ref="Q202" si="200">SUM(Q203:Q215)</f>
        <v>0</v>
      </c>
      <c r="R202" s="15">
        <f t="shared" ref="R202:S202" si="201">SUM(R203:R215)</f>
        <v>0</v>
      </c>
      <c r="S202" s="15">
        <f t="shared" si="201"/>
        <v>0</v>
      </c>
      <c r="T202" s="15">
        <f t="shared" si="170"/>
        <v>0</v>
      </c>
      <c r="U202" s="15">
        <f t="shared" ref="U202" si="202">SUM(U203:U215)</f>
        <v>0</v>
      </c>
      <c r="V202" s="15">
        <f t="shared" ref="V202:W202" si="203">SUM(V203:V215)</f>
        <v>2580000</v>
      </c>
      <c r="W202" s="15">
        <f t="shared" si="203"/>
        <v>0</v>
      </c>
      <c r="X202" s="15">
        <f t="shared" si="171"/>
        <v>2580000</v>
      </c>
      <c r="Y202" s="15">
        <f t="shared" ref="Y202" si="204">SUM(Y203:Y215)</f>
        <v>0</v>
      </c>
      <c r="Z202" s="15">
        <f t="shared" ref="Z202:AA202" si="205">SUM(Z203:Z215)</f>
        <v>0</v>
      </c>
      <c r="AA202" s="15">
        <f t="shared" si="205"/>
        <v>0</v>
      </c>
      <c r="AB202" s="15">
        <f t="shared" ref="AB202:AB265" si="206">+AA202+Z202+Y202</f>
        <v>0</v>
      </c>
      <c r="AC202" s="15">
        <f t="shared" ref="AC202:AE202" si="207">SUM(AC203:AC215)</f>
        <v>0</v>
      </c>
      <c r="AD202" s="15">
        <f t="shared" si="207"/>
        <v>2580000</v>
      </c>
      <c r="AE202" s="15">
        <f t="shared" si="207"/>
        <v>0</v>
      </c>
      <c r="AF202" s="15">
        <f t="shared" ref="AF202:AF265" si="208">+AE202+AD202+AC202</f>
        <v>2580000</v>
      </c>
    </row>
    <row r="203" spans="1:32" ht="17.25" hidden="1" customHeight="1" outlineLevel="1" x14ac:dyDescent="0.2">
      <c r="A203" s="4"/>
      <c r="B203" s="66"/>
      <c r="C203" s="18"/>
      <c r="D203" s="29" t="s">
        <v>45</v>
      </c>
      <c r="E203" s="20">
        <v>0</v>
      </c>
      <c r="F203" s="20">
        <v>0</v>
      </c>
      <c r="G203" s="20">
        <v>0</v>
      </c>
      <c r="H203" s="30">
        <f t="shared" si="191"/>
        <v>0</v>
      </c>
      <c r="I203" s="20"/>
      <c r="J203" s="20">
        <f>-4800+4800</f>
        <v>0</v>
      </c>
      <c r="K203" s="20"/>
      <c r="L203" s="26">
        <f t="shared" ref="L203:L257" si="209">+K203+J203+I203</f>
        <v>0</v>
      </c>
      <c r="M203" s="20">
        <f t="shared" ref="M203:O215" si="210">+I203+E203</f>
        <v>0</v>
      </c>
      <c r="N203" s="20">
        <f t="shared" si="210"/>
        <v>0</v>
      </c>
      <c r="O203" s="20">
        <f t="shared" si="210"/>
        <v>0</v>
      </c>
      <c r="P203" s="27">
        <f t="shared" ref="P203:P257" si="211">+O203+N203+M203</f>
        <v>0</v>
      </c>
      <c r="Q203" s="20"/>
      <c r="R203" s="20">
        <f>-4800+4800</f>
        <v>0</v>
      </c>
      <c r="S203" s="20"/>
      <c r="T203" s="26">
        <f t="shared" si="170"/>
        <v>0</v>
      </c>
      <c r="U203" s="20">
        <f t="shared" ref="U203:U211" si="212">+Q203+M203</f>
        <v>0</v>
      </c>
      <c r="V203" s="20">
        <f t="shared" ref="V203:V211" si="213">+R203+N203</f>
        <v>0</v>
      </c>
      <c r="W203" s="20">
        <f t="shared" ref="W203:W211" si="214">+S203+O203</f>
        <v>0</v>
      </c>
      <c r="X203" s="31">
        <f t="shared" si="171"/>
        <v>0</v>
      </c>
      <c r="Y203" s="20"/>
      <c r="Z203" s="20">
        <f>-4800+4800</f>
        <v>0</v>
      </c>
      <c r="AA203" s="20"/>
      <c r="AB203" s="26">
        <f t="shared" si="206"/>
        <v>0</v>
      </c>
      <c r="AC203" s="20">
        <f t="shared" ref="AC203:AC211" si="215">+Y203+U203</f>
        <v>0</v>
      </c>
      <c r="AD203" s="20">
        <f t="shared" ref="AD203:AD211" si="216">+Z203+V203</f>
        <v>0</v>
      </c>
      <c r="AE203" s="20">
        <f t="shared" ref="AE203:AE211" si="217">+AA203+W203</f>
        <v>0</v>
      </c>
      <c r="AF203" s="31">
        <f t="shared" si="208"/>
        <v>0</v>
      </c>
    </row>
    <row r="204" spans="1:32" ht="17.25" hidden="1" customHeight="1" outlineLevel="1" x14ac:dyDescent="0.2">
      <c r="A204" s="4"/>
      <c r="B204" s="67"/>
      <c r="C204" s="28"/>
      <c r="D204" s="29" t="s">
        <v>46</v>
      </c>
      <c r="E204" s="20">
        <v>0</v>
      </c>
      <c r="F204" s="20">
        <v>0</v>
      </c>
      <c r="G204" s="20">
        <v>0</v>
      </c>
      <c r="H204" s="30">
        <f t="shared" si="191"/>
        <v>0</v>
      </c>
      <c r="I204" s="20"/>
      <c r="J204" s="20"/>
      <c r="K204" s="20"/>
      <c r="L204" s="26">
        <f t="shared" si="209"/>
        <v>0</v>
      </c>
      <c r="M204" s="20">
        <f t="shared" si="210"/>
        <v>0</v>
      </c>
      <c r="N204" s="20">
        <f t="shared" si="210"/>
        <v>0</v>
      </c>
      <c r="O204" s="20">
        <f t="shared" si="210"/>
        <v>0</v>
      </c>
      <c r="P204" s="27">
        <f t="shared" si="211"/>
        <v>0</v>
      </c>
      <c r="Q204" s="20"/>
      <c r="R204" s="20"/>
      <c r="S204" s="20"/>
      <c r="T204" s="26">
        <f t="shared" si="170"/>
        <v>0</v>
      </c>
      <c r="U204" s="20">
        <f t="shared" si="212"/>
        <v>0</v>
      </c>
      <c r="V204" s="20">
        <f t="shared" si="213"/>
        <v>0</v>
      </c>
      <c r="W204" s="20">
        <f t="shared" si="214"/>
        <v>0</v>
      </c>
      <c r="X204" s="31">
        <f t="shared" si="171"/>
        <v>0</v>
      </c>
      <c r="Y204" s="20"/>
      <c r="Z204" s="20"/>
      <c r="AA204" s="20"/>
      <c r="AB204" s="26">
        <f t="shared" si="206"/>
        <v>0</v>
      </c>
      <c r="AC204" s="20">
        <f t="shared" si="215"/>
        <v>0</v>
      </c>
      <c r="AD204" s="20">
        <f t="shared" si="216"/>
        <v>0</v>
      </c>
      <c r="AE204" s="20">
        <f t="shared" si="217"/>
        <v>0</v>
      </c>
      <c r="AF204" s="31">
        <f t="shared" si="208"/>
        <v>0</v>
      </c>
    </row>
    <row r="205" spans="1:32" ht="17.25" hidden="1" customHeight="1" outlineLevel="1" x14ac:dyDescent="0.2">
      <c r="A205" s="4"/>
      <c r="B205" s="67"/>
      <c r="C205" s="28"/>
      <c r="D205" s="25" t="s">
        <v>109</v>
      </c>
      <c r="E205" s="20">
        <v>0</v>
      </c>
      <c r="F205" s="20">
        <v>0</v>
      </c>
      <c r="G205" s="20">
        <v>0</v>
      </c>
      <c r="H205" s="30">
        <f t="shared" si="191"/>
        <v>0</v>
      </c>
      <c r="I205" s="20"/>
      <c r="J205" s="20"/>
      <c r="K205" s="20"/>
      <c r="L205" s="26">
        <f t="shared" si="209"/>
        <v>0</v>
      </c>
      <c r="M205" s="20">
        <f t="shared" si="210"/>
        <v>0</v>
      </c>
      <c r="N205" s="20">
        <f t="shared" si="210"/>
        <v>0</v>
      </c>
      <c r="O205" s="20">
        <f t="shared" si="210"/>
        <v>0</v>
      </c>
      <c r="P205" s="27">
        <f t="shared" si="211"/>
        <v>0</v>
      </c>
      <c r="Q205" s="20"/>
      <c r="R205" s="20"/>
      <c r="S205" s="20"/>
      <c r="T205" s="26">
        <f t="shared" si="170"/>
        <v>0</v>
      </c>
      <c r="U205" s="20">
        <f t="shared" si="212"/>
        <v>0</v>
      </c>
      <c r="V205" s="20">
        <f t="shared" si="213"/>
        <v>0</v>
      </c>
      <c r="W205" s="20">
        <f t="shared" si="214"/>
        <v>0</v>
      </c>
      <c r="X205" s="31">
        <f t="shared" si="171"/>
        <v>0</v>
      </c>
      <c r="Y205" s="20"/>
      <c r="Z205" s="20"/>
      <c r="AA205" s="20"/>
      <c r="AB205" s="26">
        <f t="shared" si="206"/>
        <v>0</v>
      </c>
      <c r="AC205" s="20">
        <f t="shared" si="215"/>
        <v>0</v>
      </c>
      <c r="AD205" s="20">
        <f t="shared" si="216"/>
        <v>0</v>
      </c>
      <c r="AE205" s="20">
        <f t="shared" si="217"/>
        <v>0</v>
      </c>
      <c r="AF205" s="31">
        <f t="shared" si="208"/>
        <v>0</v>
      </c>
    </row>
    <row r="206" spans="1:32" ht="17.25" customHeight="1" collapsed="1" x14ac:dyDescent="0.2">
      <c r="A206" s="4"/>
      <c r="B206" s="67"/>
      <c r="C206" s="28"/>
      <c r="D206" s="29" t="s">
        <v>119</v>
      </c>
      <c r="E206" s="20">
        <v>0</v>
      </c>
      <c r="F206" s="20">
        <v>2500000</v>
      </c>
      <c r="G206" s="20">
        <v>0</v>
      </c>
      <c r="H206" s="30">
        <f t="shared" si="191"/>
        <v>2500000</v>
      </c>
      <c r="I206" s="20"/>
      <c r="J206" s="20"/>
      <c r="K206" s="20"/>
      <c r="L206" s="26">
        <f t="shared" si="209"/>
        <v>0</v>
      </c>
      <c r="M206" s="20">
        <f t="shared" si="210"/>
        <v>0</v>
      </c>
      <c r="N206" s="20">
        <f t="shared" si="210"/>
        <v>2500000</v>
      </c>
      <c r="O206" s="20">
        <f t="shared" si="210"/>
        <v>0</v>
      </c>
      <c r="P206" s="27">
        <f t="shared" si="211"/>
        <v>2500000</v>
      </c>
      <c r="Q206" s="20"/>
      <c r="R206" s="20"/>
      <c r="S206" s="20"/>
      <c r="T206" s="26">
        <f t="shared" si="170"/>
        <v>0</v>
      </c>
      <c r="U206" s="20">
        <f t="shared" si="212"/>
        <v>0</v>
      </c>
      <c r="V206" s="20">
        <f t="shared" si="213"/>
        <v>2500000</v>
      </c>
      <c r="W206" s="20">
        <f t="shared" si="214"/>
        <v>0</v>
      </c>
      <c r="X206" s="31">
        <f t="shared" si="171"/>
        <v>2500000</v>
      </c>
      <c r="Y206" s="20"/>
      <c r="Z206" s="20"/>
      <c r="AA206" s="20"/>
      <c r="AB206" s="26">
        <f t="shared" si="206"/>
        <v>0</v>
      </c>
      <c r="AC206" s="20">
        <f t="shared" si="215"/>
        <v>0</v>
      </c>
      <c r="AD206" s="20">
        <f t="shared" si="216"/>
        <v>2500000</v>
      </c>
      <c r="AE206" s="20">
        <f t="shared" si="217"/>
        <v>0</v>
      </c>
      <c r="AF206" s="31">
        <f t="shared" si="208"/>
        <v>2500000</v>
      </c>
    </row>
    <row r="207" spans="1:32" ht="17.25" customHeight="1" x14ac:dyDescent="0.2">
      <c r="A207" s="4"/>
      <c r="B207" s="67"/>
      <c r="C207" s="28"/>
      <c r="D207" s="25" t="s">
        <v>125</v>
      </c>
      <c r="E207" s="20">
        <v>0</v>
      </c>
      <c r="F207" s="20">
        <v>80000</v>
      </c>
      <c r="G207" s="20">
        <v>0</v>
      </c>
      <c r="H207" s="30">
        <f t="shared" si="191"/>
        <v>80000</v>
      </c>
      <c r="I207" s="20"/>
      <c r="J207" s="20"/>
      <c r="K207" s="20"/>
      <c r="L207" s="26">
        <f t="shared" si="209"/>
        <v>0</v>
      </c>
      <c r="M207" s="20">
        <f t="shared" si="210"/>
        <v>0</v>
      </c>
      <c r="N207" s="20">
        <f t="shared" si="210"/>
        <v>80000</v>
      </c>
      <c r="O207" s="20">
        <f t="shared" si="210"/>
        <v>0</v>
      </c>
      <c r="P207" s="27">
        <f t="shared" si="211"/>
        <v>80000</v>
      </c>
      <c r="Q207" s="20"/>
      <c r="R207" s="20"/>
      <c r="S207" s="20"/>
      <c r="T207" s="26">
        <f t="shared" si="170"/>
        <v>0</v>
      </c>
      <c r="U207" s="20">
        <f t="shared" si="212"/>
        <v>0</v>
      </c>
      <c r="V207" s="20">
        <f t="shared" si="213"/>
        <v>80000</v>
      </c>
      <c r="W207" s="20">
        <f t="shared" si="214"/>
        <v>0</v>
      </c>
      <c r="X207" s="31">
        <f t="shared" si="171"/>
        <v>80000</v>
      </c>
      <c r="Y207" s="20"/>
      <c r="Z207" s="20"/>
      <c r="AA207" s="20"/>
      <c r="AB207" s="26">
        <f t="shared" si="206"/>
        <v>0</v>
      </c>
      <c r="AC207" s="20">
        <f t="shared" si="215"/>
        <v>0</v>
      </c>
      <c r="AD207" s="20">
        <f t="shared" si="216"/>
        <v>80000</v>
      </c>
      <c r="AE207" s="20">
        <f t="shared" si="217"/>
        <v>0</v>
      </c>
      <c r="AF207" s="31">
        <f t="shared" si="208"/>
        <v>80000</v>
      </c>
    </row>
    <row r="208" spans="1:32" ht="17.25" hidden="1" customHeight="1" outlineLevel="1" x14ac:dyDescent="0.2">
      <c r="A208" s="4"/>
      <c r="B208" s="67"/>
      <c r="C208" s="28"/>
      <c r="D208" s="25"/>
      <c r="E208" s="20"/>
      <c r="F208" s="20"/>
      <c r="G208" s="20"/>
      <c r="H208" s="30">
        <f t="shared" si="191"/>
        <v>0</v>
      </c>
      <c r="I208" s="20"/>
      <c r="J208" s="20"/>
      <c r="K208" s="20"/>
      <c r="L208" s="26">
        <f t="shared" si="209"/>
        <v>0</v>
      </c>
      <c r="M208" s="20">
        <f t="shared" si="210"/>
        <v>0</v>
      </c>
      <c r="N208" s="20">
        <f t="shared" si="210"/>
        <v>0</v>
      </c>
      <c r="O208" s="20">
        <f t="shared" si="210"/>
        <v>0</v>
      </c>
      <c r="P208" s="27">
        <f t="shared" si="211"/>
        <v>0</v>
      </c>
      <c r="Q208" s="20"/>
      <c r="R208" s="20"/>
      <c r="S208" s="20"/>
      <c r="T208" s="26">
        <f t="shared" si="170"/>
        <v>0</v>
      </c>
      <c r="U208" s="20">
        <f t="shared" si="212"/>
        <v>0</v>
      </c>
      <c r="V208" s="20">
        <f t="shared" si="213"/>
        <v>0</v>
      </c>
      <c r="W208" s="20">
        <f t="shared" si="214"/>
        <v>0</v>
      </c>
      <c r="X208" s="31">
        <f t="shared" si="171"/>
        <v>0</v>
      </c>
      <c r="Y208" s="20"/>
      <c r="Z208" s="20"/>
      <c r="AA208" s="20"/>
      <c r="AB208" s="26">
        <f t="shared" si="206"/>
        <v>0</v>
      </c>
      <c r="AC208" s="20">
        <f t="shared" si="215"/>
        <v>0</v>
      </c>
      <c r="AD208" s="20">
        <f t="shared" si="216"/>
        <v>0</v>
      </c>
      <c r="AE208" s="20">
        <f t="shared" si="217"/>
        <v>0</v>
      </c>
      <c r="AF208" s="31">
        <f t="shared" si="208"/>
        <v>0</v>
      </c>
    </row>
    <row r="209" spans="1:32" ht="17.25" hidden="1" customHeight="1" outlineLevel="1" x14ac:dyDescent="0.2">
      <c r="A209" s="4"/>
      <c r="B209" s="67"/>
      <c r="C209" s="28"/>
      <c r="D209" s="25"/>
      <c r="E209" s="20"/>
      <c r="F209" s="20"/>
      <c r="G209" s="20"/>
      <c r="H209" s="30">
        <f t="shared" si="191"/>
        <v>0</v>
      </c>
      <c r="I209" s="20"/>
      <c r="J209" s="20"/>
      <c r="K209" s="20"/>
      <c r="L209" s="26">
        <f t="shared" si="209"/>
        <v>0</v>
      </c>
      <c r="M209" s="20">
        <f t="shared" si="210"/>
        <v>0</v>
      </c>
      <c r="N209" s="20">
        <f t="shared" si="210"/>
        <v>0</v>
      </c>
      <c r="O209" s="20">
        <f t="shared" si="210"/>
        <v>0</v>
      </c>
      <c r="P209" s="27">
        <f t="shared" si="211"/>
        <v>0</v>
      </c>
      <c r="Q209" s="20"/>
      <c r="R209" s="20"/>
      <c r="S209" s="20"/>
      <c r="T209" s="26">
        <f t="shared" si="170"/>
        <v>0</v>
      </c>
      <c r="U209" s="20">
        <f t="shared" si="212"/>
        <v>0</v>
      </c>
      <c r="V209" s="20">
        <f t="shared" si="213"/>
        <v>0</v>
      </c>
      <c r="W209" s="20">
        <f t="shared" si="214"/>
        <v>0</v>
      </c>
      <c r="X209" s="31">
        <f t="shared" si="171"/>
        <v>0</v>
      </c>
      <c r="Y209" s="20"/>
      <c r="Z209" s="20"/>
      <c r="AA209" s="20"/>
      <c r="AB209" s="26">
        <f t="shared" si="206"/>
        <v>0</v>
      </c>
      <c r="AC209" s="20">
        <f t="shared" si="215"/>
        <v>0</v>
      </c>
      <c r="AD209" s="20">
        <f t="shared" si="216"/>
        <v>0</v>
      </c>
      <c r="AE209" s="20">
        <f t="shared" si="217"/>
        <v>0</v>
      </c>
      <c r="AF209" s="31">
        <f t="shared" si="208"/>
        <v>0</v>
      </c>
    </row>
    <row r="210" spans="1:32" ht="17.25" hidden="1" customHeight="1" outlineLevel="1" x14ac:dyDescent="0.2">
      <c r="A210" s="4"/>
      <c r="B210" s="67"/>
      <c r="C210" s="28"/>
      <c r="D210" s="25"/>
      <c r="E210" s="20"/>
      <c r="F210" s="20"/>
      <c r="G210" s="20"/>
      <c r="H210" s="30">
        <f t="shared" si="191"/>
        <v>0</v>
      </c>
      <c r="I210" s="20"/>
      <c r="J210" s="20"/>
      <c r="K210" s="20"/>
      <c r="L210" s="26">
        <f t="shared" si="209"/>
        <v>0</v>
      </c>
      <c r="M210" s="20">
        <f t="shared" si="210"/>
        <v>0</v>
      </c>
      <c r="N210" s="20">
        <f t="shared" si="210"/>
        <v>0</v>
      </c>
      <c r="O210" s="20">
        <f t="shared" si="210"/>
        <v>0</v>
      </c>
      <c r="P210" s="27">
        <f t="shared" si="211"/>
        <v>0</v>
      </c>
      <c r="Q210" s="20"/>
      <c r="R210" s="20"/>
      <c r="S210" s="20"/>
      <c r="T210" s="26">
        <f t="shared" si="170"/>
        <v>0</v>
      </c>
      <c r="U210" s="20">
        <f t="shared" si="212"/>
        <v>0</v>
      </c>
      <c r="V210" s="20">
        <f t="shared" si="213"/>
        <v>0</v>
      </c>
      <c r="W210" s="20">
        <f t="shared" si="214"/>
        <v>0</v>
      </c>
      <c r="X210" s="31">
        <f t="shared" si="171"/>
        <v>0</v>
      </c>
      <c r="Y210" s="20"/>
      <c r="Z210" s="20"/>
      <c r="AA210" s="20"/>
      <c r="AB210" s="26">
        <f t="shared" si="206"/>
        <v>0</v>
      </c>
      <c r="AC210" s="20">
        <f t="shared" si="215"/>
        <v>0</v>
      </c>
      <c r="AD210" s="20">
        <f t="shared" si="216"/>
        <v>0</v>
      </c>
      <c r="AE210" s="20">
        <f t="shared" si="217"/>
        <v>0</v>
      </c>
      <c r="AF210" s="31">
        <f t="shared" si="208"/>
        <v>0</v>
      </c>
    </row>
    <row r="211" spans="1:32" ht="17.25" hidden="1" customHeight="1" outlineLevel="1" x14ac:dyDescent="0.2">
      <c r="A211" s="4"/>
      <c r="B211" s="67"/>
      <c r="C211" s="28"/>
      <c r="D211" s="25"/>
      <c r="E211" s="20"/>
      <c r="F211" s="20"/>
      <c r="G211" s="20"/>
      <c r="H211" s="30">
        <f t="shared" si="191"/>
        <v>0</v>
      </c>
      <c r="I211" s="20"/>
      <c r="J211" s="20"/>
      <c r="K211" s="20"/>
      <c r="L211" s="26">
        <f t="shared" si="209"/>
        <v>0</v>
      </c>
      <c r="M211" s="20">
        <f t="shared" si="210"/>
        <v>0</v>
      </c>
      <c r="N211" s="20">
        <f t="shared" si="210"/>
        <v>0</v>
      </c>
      <c r="O211" s="20">
        <f t="shared" si="210"/>
        <v>0</v>
      </c>
      <c r="P211" s="27">
        <f t="shared" si="211"/>
        <v>0</v>
      </c>
      <c r="Q211" s="20"/>
      <c r="R211" s="20"/>
      <c r="S211" s="20"/>
      <c r="T211" s="26">
        <f t="shared" si="170"/>
        <v>0</v>
      </c>
      <c r="U211" s="20">
        <f t="shared" si="212"/>
        <v>0</v>
      </c>
      <c r="V211" s="20">
        <f t="shared" si="213"/>
        <v>0</v>
      </c>
      <c r="W211" s="20">
        <f t="shared" si="214"/>
        <v>0</v>
      </c>
      <c r="X211" s="31">
        <f t="shared" si="171"/>
        <v>0</v>
      </c>
      <c r="Y211" s="20"/>
      <c r="Z211" s="20"/>
      <c r="AA211" s="20"/>
      <c r="AB211" s="26">
        <f t="shared" si="206"/>
        <v>0</v>
      </c>
      <c r="AC211" s="20">
        <f t="shared" si="215"/>
        <v>0</v>
      </c>
      <c r="AD211" s="20">
        <f t="shared" si="216"/>
        <v>0</v>
      </c>
      <c r="AE211" s="20">
        <f t="shared" si="217"/>
        <v>0</v>
      </c>
      <c r="AF211" s="31">
        <f t="shared" si="208"/>
        <v>0</v>
      </c>
    </row>
    <row r="212" spans="1:32" ht="17.25" hidden="1" customHeight="1" outlineLevel="1" x14ac:dyDescent="0.2">
      <c r="A212" s="4"/>
      <c r="B212" s="67"/>
      <c r="C212" s="28"/>
      <c r="D212" s="25"/>
      <c r="E212" s="20"/>
      <c r="F212" s="20"/>
      <c r="G212" s="20"/>
      <c r="H212" s="30">
        <f t="shared" si="191"/>
        <v>0</v>
      </c>
      <c r="I212" s="20">
        <f t="shared" ref="I212" si="218">SUM(I213:I215)</f>
        <v>0</v>
      </c>
      <c r="J212" s="20">
        <f t="shared" ref="J212" si="219">SUM(J213:J215)</f>
        <v>0</v>
      </c>
      <c r="K212" s="20">
        <f t="shared" ref="K212" si="220">SUM(K213:K215)</f>
        <v>0</v>
      </c>
      <c r="L212" s="26">
        <f t="shared" si="209"/>
        <v>0</v>
      </c>
      <c r="M212" s="20">
        <f t="shared" ref="M212" si="221">SUM(M213:M215)</f>
        <v>0</v>
      </c>
      <c r="N212" s="20">
        <f t="shared" ref="N212" si="222">SUM(N213:N215)</f>
        <v>0</v>
      </c>
      <c r="O212" s="20">
        <f t="shared" ref="O212" si="223">SUM(O213:O215)</f>
        <v>0</v>
      </c>
      <c r="P212" s="27">
        <f t="shared" si="211"/>
        <v>0</v>
      </c>
      <c r="Q212" s="20">
        <f t="shared" ref="Q212" si="224">SUM(Q213:Q215)</f>
        <v>0</v>
      </c>
      <c r="R212" s="20">
        <f t="shared" ref="R212:S212" si="225">SUM(R213:R215)</f>
        <v>0</v>
      </c>
      <c r="S212" s="20">
        <f t="shared" si="225"/>
        <v>0</v>
      </c>
      <c r="T212" s="26">
        <f t="shared" si="170"/>
        <v>0</v>
      </c>
      <c r="U212" s="20">
        <f t="shared" ref="U212:W212" si="226">SUM(U213:U215)</f>
        <v>0</v>
      </c>
      <c r="V212" s="20">
        <f t="shared" si="226"/>
        <v>0</v>
      </c>
      <c r="W212" s="20">
        <f t="shared" si="226"/>
        <v>0</v>
      </c>
      <c r="X212" s="31">
        <f t="shared" si="171"/>
        <v>0</v>
      </c>
      <c r="Y212" s="20">
        <f t="shared" ref="Y212:AA212" si="227">SUM(Y213:Y215)</f>
        <v>0</v>
      </c>
      <c r="Z212" s="20">
        <f t="shared" si="227"/>
        <v>0</v>
      </c>
      <c r="AA212" s="20">
        <f t="shared" si="227"/>
        <v>0</v>
      </c>
      <c r="AB212" s="26">
        <f t="shared" si="206"/>
        <v>0</v>
      </c>
      <c r="AC212" s="20">
        <f t="shared" ref="AC212:AE212" si="228">SUM(AC213:AC215)</f>
        <v>0</v>
      </c>
      <c r="AD212" s="20">
        <f t="shared" si="228"/>
        <v>0</v>
      </c>
      <c r="AE212" s="20">
        <f t="shared" si="228"/>
        <v>0</v>
      </c>
      <c r="AF212" s="31">
        <f t="shared" si="208"/>
        <v>0</v>
      </c>
    </row>
    <row r="213" spans="1:32" ht="17.25" hidden="1" customHeight="1" outlineLevel="1" x14ac:dyDescent="0.2">
      <c r="A213" s="4"/>
      <c r="B213" s="67"/>
      <c r="C213" s="28"/>
      <c r="D213" s="25"/>
      <c r="E213" s="20"/>
      <c r="F213" s="20"/>
      <c r="G213" s="20"/>
      <c r="H213" s="30">
        <f t="shared" si="191"/>
        <v>0</v>
      </c>
      <c r="I213" s="20"/>
      <c r="J213" s="20"/>
      <c r="K213" s="20"/>
      <c r="L213" s="26">
        <f t="shared" si="209"/>
        <v>0</v>
      </c>
      <c r="M213" s="20">
        <f t="shared" si="210"/>
        <v>0</v>
      </c>
      <c r="N213" s="20">
        <f t="shared" si="210"/>
        <v>0</v>
      </c>
      <c r="O213" s="20">
        <f t="shared" si="210"/>
        <v>0</v>
      </c>
      <c r="P213" s="27">
        <f t="shared" si="211"/>
        <v>0</v>
      </c>
      <c r="Q213" s="20"/>
      <c r="R213" s="20"/>
      <c r="S213" s="20"/>
      <c r="T213" s="26">
        <f t="shared" si="170"/>
        <v>0</v>
      </c>
      <c r="U213" s="20">
        <f t="shared" ref="U213:U215" si="229">+Q213+M213</f>
        <v>0</v>
      </c>
      <c r="V213" s="20">
        <f t="shared" ref="V213:V215" si="230">+R213+N213</f>
        <v>0</v>
      </c>
      <c r="W213" s="20">
        <f t="shared" ref="W213:W215" si="231">+S213+O213</f>
        <v>0</v>
      </c>
      <c r="X213" s="31">
        <f t="shared" si="171"/>
        <v>0</v>
      </c>
      <c r="Y213" s="20"/>
      <c r="Z213" s="20"/>
      <c r="AA213" s="20"/>
      <c r="AB213" s="26">
        <f t="shared" si="206"/>
        <v>0</v>
      </c>
      <c r="AC213" s="20">
        <f t="shared" ref="AC213:AC215" si="232">+Y213+U213</f>
        <v>0</v>
      </c>
      <c r="AD213" s="20">
        <f t="shared" ref="AD213:AD215" si="233">+Z213+V213</f>
        <v>0</v>
      </c>
      <c r="AE213" s="20">
        <f t="shared" ref="AE213:AE215" si="234">+AA213+W213</f>
        <v>0</v>
      </c>
      <c r="AF213" s="31">
        <f t="shared" si="208"/>
        <v>0</v>
      </c>
    </row>
    <row r="214" spans="1:32" ht="17.25" hidden="1" customHeight="1" outlineLevel="1" x14ac:dyDescent="0.2">
      <c r="A214" s="4"/>
      <c r="B214" s="67"/>
      <c r="C214" s="28"/>
      <c r="D214" s="29"/>
      <c r="E214" s="20"/>
      <c r="F214" s="20"/>
      <c r="G214" s="20"/>
      <c r="H214" s="30">
        <f t="shared" si="191"/>
        <v>0</v>
      </c>
      <c r="I214" s="20"/>
      <c r="J214" s="20"/>
      <c r="K214" s="20"/>
      <c r="L214" s="26">
        <f t="shared" si="209"/>
        <v>0</v>
      </c>
      <c r="M214" s="20">
        <f t="shared" si="210"/>
        <v>0</v>
      </c>
      <c r="N214" s="20">
        <f t="shared" si="210"/>
        <v>0</v>
      </c>
      <c r="O214" s="20">
        <f t="shared" si="210"/>
        <v>0</v>
      </c>
      <c r="P214" s="27">
        <f t="shared" si="211"/>
        <v>0</v>
      </c>
      <c r="Q214" s="20"/>
      <c r="R214" s="20"/>
      <c r="S214" s="20"/>
      <c r="T214" s="26">
        <f t="shared" si="170"/>
        <v>0</v>
      </c>
      <c r="U214" s="20">
        <f t="shared" si="229"/>
        <v>0</v>
      </c>
      <c r="V214" s="20">
        <f t="shared" si="230"/>
        <v>0</v>
      </c>
      <c r="W214" s="20">
        <f t="shared" si="231"/>
        <v>0</v>
      </c>
      <c r="X214" s="31">
        <f t="shared" si="171"/>
        <v>0</v>
      </c>
      <c r="Y214" s="20"/>
      <c r="Z214" s="20"/>
      <c r="AA214" s="20"/>
      <c r="AB214" s="26">
        <f t="shared" si="206"/>
        <v>0</v>
      </c>
      <c r="AC214" s="20">
        <f t="shared" si="232"/>
        <v>0</v>
      </c>
      <c r="AD214" s="20">
        <f t="shared" si="233"/>
        <v>0</v>
      </c>
      <c r="AE214" s="20">
        <f t="shared" si="234"/>
        <v>0</v>
      </c>
      <c r="AF214" s="31">
        <f t="shared" si="208"/>
        <v>0</v>
      </c>
    </row>
    <row r="215" spans="1:32" ht="17.25" hidden="1" customHeight="1" outlineLevel="1" x14ac:dyDescent="0.2">
      <c r="A215" s="4"/>
      <c r="B215" s="68"/>
      <c r="C215" s="69"/>
      <c r="D215" s="70"/>
      <c r="E215" s="71"/>
      <c r="F215" s="71"/>
      <c r="G215" s="71"/>
      <c r="H215" s="229">
        <f t="shared" si="191"/>
        <v>0</v>
      </c>
      <c r="I215" s="71"/>
      <c r="J215" s="71"/>
      <c r="K215" s="71"/>
      <c r="L215" s="71">
        <f t="shared" si="209"/>
        <v>0</v>
      </c>
      <c r="M215" s="71">
        <f t="shared" si="210"/>
        <v>0</v>
      </c>
      <c r="N215" s="71">
        <f t="shared" si="210"/>
        <v>0</v>
      </c>
      <c r="O215" s="71">
        <f t="shared" si="210"/>
        <v>0</v>
      </c>
      <c r="P215" s="72">
        <f t="shared" si="211"/>
        <v>0</v>
      </c>
      <c r="Q215" s="71"/>
      <c r="R215" s="71"/>
      <c r="S215" s="71"/>
      <c r="T215" s="71">
        <f t="shared" si="170"/>
        <v>0</v>
      </c>
      <c r="U215" s="71">
        <f t="shared" si="229"/>
        <v>0</v>
      </c>
      <c r="V215" s="71">
        <f t="shared" si="230"/>
        <v>0</v>
      </c>
      <c r="W215" s="71">
        <f t="shared" si="231"/>
        <v>0</v>
      </c>
      <c r="X215" s="183">
        <f t="shared" si="171"/>
        <v>0</v>
      </c>
      <c r="Y215" s="71"/>
      <c r="Z215" s="71"/>
      <c r="AA215" s="71"/>
      <c r="AB215" s="71">
        <f t="shared" si="206"/>
        <v>0</v>
      </c>
      <c r="AC215" s="71">
        <f t="shared" si="232"/>
        <v>0</v>
      </c>
      <c r="AD215" s="71">
        <f t="shared" si="233"/>
        <v>0</v>
      </c>
      <c r="AE215" s="71">
        <f t="shared" si="234"/>
        <v>0</v>
      </c>
      <c r="AF215" s="183">
        <f t="shared" si="208"/>
        <v>0</v>
      </c>
    </row>
    <row r="216" spans="1:32" ht="17.25" customHeight="1" collapsed="1" x14ac:dyDescent="0.2">
      <c r="A216" s="11" t="s">
        <v>47</v>
      </c>
      <c r="B216" s="65" t="s">
        <v>122</v>
      </c>
      <c r="C216" s="13" t="s">
        <v>48</v>
      </c>
      <c r="D216" s="14"/>
      <c r="E216" s="15">
        <f>SUM(E217:E219)</f>
        <v>0</v>
      </c>
      <c r="F216" s="15">
        <f>SUM(F217:F219)</f>
        <v>1000</v>
      </c>
      <c r="G216" s="15">
        <f>SUM(G217:G219)</f>
        <v>0</v>
      </c>
      <c r="H216" s="15">
        <f t="shared" si="191"/>
        <v>1000</v>
      </c>
      <c r="I216" s="15">
        <f>SUM(I217:I219)</f>
        <v>0</v>
      </c>
      <c r="J216" s="15">
        <f>SUM(J217:J219)</f>
        <v>0</v>
      </c>
      <c r="K216" s="15">
        <f>SUM(K217:K219)</f>
        <v>0</v>
      </c>
      <c r="L216" s="15">
        <f t="shared" si="209"/>
        <v>0</v>
      </c>
      <c r="M216" s="15">
        <f>SUM(M217:M219)</f>
        <v>0</v>
      </c>
      <c r="N216" s="15">
        <f>SUM(N217:N219)</f>
        <v>1000</v>
      </c>
      <c r="O216" s="15">
        <f>SUM(O217:O219)</f>
        <v>0</v>
      </c>
      <c r="P216" s="16">
        <f t="shared" si="211"/>
        <v>1000</v>
      </c>
      <c r="Q216" s="15">
        <f>SUM(Q217:Q219)</f>
        <v>0</v>
      </c>
      <c r="R216" s="15">
        <f>SUM(R217:R219)</f>
        <v>0</v>
      </c>
      <c r="S216" s="15">
        <f>SUM(S217:S219)</f>
        <v>0</v>
      </c>
      <c r="T216" s="15">
        <f t="shared" si="170"/>
        <v>0</v>
      </c>
      <c r="U216" s="15">
        <f>SUM(U217:U219)</f>
        <v>0</v>
      </c>
      <c r="V216" s="15">
        <f>SUM(V217:V219)</f>
        <v>1000</v>
      </c>
      <c r="W216" s="15">
        <f>SUM(W217:W219)</f>
        <v>0</v>
      </c>
      <c r="X216" s="16">
        <f t="shared" si="171"/>
        <v>1000</v>
      </c>
      <c r="Y216" s="15">
        <f>SUM(Y217:Y219)</f>
        <v>0</v>
      </c>
      <c r="Z216" s="15">
        <f>SUM(Z217:Z219)</f>
        <v>0</v>
      </c>
      <c r="AA216" s="15">
        <f>SUM(AA217:AA219)</f>
        <v>0</v>
      </c>
      <c r="AB216" s="15">
        <f t="shared" si="206"/>
        <v>0</v>
      </c>
      <c r="AC216" s="15">
        <f>SUM(AC217:AC219)</f>
        <v>0</v>
      </c>
      <c r="AD216" s="15">
        <f>SUM(AD217:AD219)</f>
        <v>1000</v>
      </c>
      <c r="AE216" s="15">
        <f>SUM(AE217:AE219)</f>
        <v>0</v>
      </c>
      <c r="AF216" s="16">
        <f t="shared" si="208"/>
        <v>1000</v>
      </c>
    </row>
    <row r="217" spans="1:32" ht="17.25" customHeight="1" x14ac:dyDescent="0.2">
      <c r="A217" s="4"/>
      <c r="B217" s="73"/>
      <c r="C217" s="74"/>
      <c r="D217" s="75" t="s">
        <v>49</v>
      </c>
      <c r="E217" s="76">
        <v>0</v>
      </c>
      <c r="F217" s="76">
        <v>1000</v>
      </c>
      <c r="G217" s="76">
        <v>0</v>
      </c>
      <c r="H217" s="230">
        <f t="shared" si="191"/>
        <v>1000</v>
      </c>
      <c r="I217" s="76">
        <v>0</v>
      </c>
      <c r="J217" s="76">
        <v>0</v>
      </c>
      <c r="K217" s="76">
        <v>0</v>
      </c>
      <c r="L217" s="76">
        <f t="shared" si="209"/>
        <v>0</v>
      </c>
      <c r="M217" s="76">
        <v>0</v>
      </c>
      <c r="N217" s="76">
        <v>1000</v>
      </c>
      <c r="O217" s="76">
        <v>0</v>
      </c>
      <c r="P217" s="77">
        <f t="shared" si="211"/>
        <v>1000</v>
      </c>
      <c r="Q217" s="76">
        <v>0</v>
      </c>
      <c r="R217" s="76">
        <v>0</v>
      </c>
      <c r="S217" s="76">
        <v>0</v>
      </c>
      <c r="T217" s="76">
        <f t="shared" si="170"/>
        <v>0</v>
      </c>
      <c r="U217" s="76">
        <v>0</v>
      </c>
      <c r="V217" s="76">
        <v>1000</v>
      </c>
      <c r="W217" s="76">
        <v>0</v>
      </c>
      <c r="X217" s="184">
        <f t="shared" si="171"/>
        <v>1000</v>
      </c>
      <c r="Y217" s="76">
        <v>0</v>
      </c>
      <c r="Z217" s="76">
        <v>0</v>
      </c>
      <c r="AA217" s="76">
        <v>0</v>
      </c>
      <c r="AB217" s="76">
        <f t="shared" si="206"/>
        <v>0</v>
      </c>
      <c r="AC217" s="76">
        <v>0</v>
      </c>
      <c r="AD217" s="76">
        <v>1000</v>
      </c>
      <c r="AE217" s="76">
        <v>0</v>
      </c>
      <c r="AF217" s="184">
        <f t="shared" si="208"/>
        <v>1000</v>
      </c>
    </row>
    <row r="218" spans="1:32" ht="17.25" hidden="1" customHeight="1" outlineLevel="1" x14ac:dyDescent="0.2">
      <c r="A218" s="4"/>
      <c r="B218" s="17"/>
      <c r="C218" s="18"/>
      <c r="D218" s="78" t="s">
        <v>146</v>
      </c>
      <c r="E218" s="20">
        <v>0</v>
      </c>
      <c r="F218" s="20">
        <v>0</v>
      </c>
      <c r="G218" s="20">
        <v>0</v>
      </c>
      <c r="H218" s="90">
        <f t="shared" si="191"/>
        <v>0</v>
      </c>
      <c r="I218" s="20">
        <v>0</v>
      </c>
      <c r="J218" s="20">
        <v>0</v>
      </c>
      <c r="K218" s="20">
        <v>0</v>
      </c>
      <c r="L218" s="20">
        <f t="shared" si="209"/>
        <v>0</v>
      </c>
      <c r="M218" s="20">
        <v>0</v>
      </c>
      <c r="N218" s="20">
        <v>0</v>
      </c>
      <c r="O218" s="20">
        <v>0</v>
      </c>
      <c r="P218" s="21">
        <f t="shared" si="211"/>
        <v>0</v>
      </c>
      <c r="Q218" s="20">
        <v>0</v>
      </c>
      <c r="R218" s="20">
        <v>0</v>
      </c>
      <c r="S218" s="20">
        <v>0</v>
      </c>
      <c r="T218" s="20">
        <f t="shared" si="170"/>
        <v>0</v>
      </c>
      <c r="U218" s="20">
        <v>0</v>
      </c>
      <c r="V218" s="20">
        <v>0</v>
      </c>
      <c r="W218" s="20">
        <v>0</v>
      </c>
      <c r="X218" s="91">
        <f t="shared" si="171"/>
        <v>0</v>
      </c>
      <c r="Y218" s="20">
        <v>0</v>
      </c>
      <c r="Z218" s="20">
        <v>0</v>
      </c>
      <c r="AA218" s="20">
        <v>0</v>
      </c>
      <c r="AB218" s="20">
        <f t="shared" si="206"/>
        <v>0</v>
      </c>
      <c r="AC218" s="20">
        <v>0</v>
      </c>
      <c r="AD218" s="20">
        <v>0</v>
      </c>
      <c r="AE218" s="20">
        <v>0</v>
      </c>
      <c r="AF218" s="91">
        <f t="shared" si="208"/>
        <v>0</v>
      </c>
    </row>
    <row r="219" spans="1:32" ht="17.25" hidden="1" customHeight="1" outlineLevel="1" x14ac:dyDescent="0.2">
      <c r="A219" s="4"/>
      <c r="B219" s="52"/>
      <c r="C219" s="53"/>
      <c r="D219" s="79"/>
      <c r="E219" s="55"/>
      <c r="F219" s="55"/>
      <c r="G219" s="55"/>
      <c r="H219" s="96">
        <f t="shared" si="191"/>
        <v>0</v>
      </c>
      <c r="I219" s="55"/>
      <c r="J219" s="55"/>
      <c r="K219" s="55"/>
      <c r="L219" s="55">
        <f t="shared" si="209"/>
        <v>0</v>
      </c>
      <c r="M219" s="20">
        <f>+I219+E219</f>
        <v>0</v>
      </c>
      <c r="N219" s="20">
        <f>+J219+F219</f>
        <v>0</v>
      </c>
      <c r="O219" s="20">
        <f>+K219+G219</f>
        <v>0</v>
      </c>
      <c r="P219" s="56">
        <f t="shared" si="211"/>
        <v>0</v>
      </c>
      <c r="Q219" s="55"/>
      <c r="R219" s="55"/>
      <c r="S219" s="55"/>
      <c r="T219" s="55">
        <f t="shared" si="170"/>
        <v>0</v>
      </c>
      <c r="U219" s="20">
        <f>+Q219+M219</f>
        <v>0</v>
      </c>
      <c r="V219" s="20">
        <f>+R219+N219</f>
        <v>0</v>
      </c>
      <c r="W219" s="20">
        <f>+S219+O219</f>
        <v>0</v>
      </c>
      <c r="X219" s="97">
        <f t="shared" si="171"/>
        <v>0</v>
      </c>
      <c r="Y219" s="55"/>
      <c r="Z219" s="55"/>
      <c r="AA219" s="55"/>
      <c r="AB219" s="55">
        <f t="shared" si="206"/>
        <v>0</v>
      </c>
      <c r="AC219" s="20">
        <f>+Y219+U219</f>
        <v>0</v>
      </c>
      <c r="AD219" s="20">
        <f>+Z219+V219</f>
        <v>0</v>
      </c>
      <c r="AE219" s="20">
        <f>+AA219+W219</f>
        <v>0</v>
      </c>
      <c r="AF219" s="97">
        <f t="shared" si="208"/>
        <v>0</v>
      </c>
    </row>
    <row r="220" spans="1:32" ht="31.5" customHeight="1" collapsed="1" x14ac:dyDescent="0.2">
      <c r="A220" s="11"/>
      <c r="B220" s="80" t="s">
        <v>50</v>
      </c>
      <c r="C220" s="260" t="s">
        <v>51</v>
      </c>
      <c r="D220" s="260"/>
      <c r="E220" s="57">
        <f>+E221+E291+E231+E241+E311+E251+E281+E321+E301+E261+E271</f>
        <v>0</v>
      </c>
      <c r="F220" s="57">
        <f>+F221+F291+F231+F241+F311+F251+F281+F321+F301+F261+F271</f>
        <v>261940</v>
      </c>
      <c r="G220" s="57">
        <f>+G221+G291+G231+G241+G311+G251+G281+G321+G301+G261+G271</f>
        <v>0</v>
      </c>
      <c r="H220" s="15">
        <f t="shared" si="191"/>
        <v>261940</v>
      </c>
      <c r="I220" s="57">
        <f>+I221+I291+I231+I241+I311+I251+I281+I321+I301+I261+I271</f>
        <v>0</v>
      </c>
      <c r="J220" s="57">
        <f>+J221+J291+J231+J241+J311+J251+J281+J321+J301+J261+J271</f>
        <v>9215</v>
      </c>
      <c r="K220" s="57">
        <f>+K221+K291+K231+K241+K311+K251+K281+K321+K301+K261+K271</f>
        <v>0</v>
      </c>
      <c r="L220" s="57">
        <f t="shared" si="209"/>
        <v>9215</v>
      </c>
      <c r="M220" s="57">
        <f>+M221+M291+M231+M241+M311+M251+M281+M321+M301+M261+M271</f>
        <v>0</v>
      </c>
      <c r="N220" s="57">
        <f>+N221+N291+N231+N241+N311+N251+N281+N321+N301+N261+N271</f>
        <v>271155</v>
      </c>
      <c r="O220" s="57">
        <f>+O221+O291+O231+O241+O311+O251+O281+O321+O301+O261+O271</f>
        <v>0</v>
      </c>
      <c r="P220" s="58">
        <f t="shared" si="211"/>
        <v>271155</v>
      </c>
      <c r="Q220" s="57">
        <f>+Q221+Q291+Q231+Q241+Q311+Q251+Q281+Q321+Q301+Q261+Q271</f>
        <v>0</v>
      </c>
      <c r="R220" s="57">
        <f>+R221+R291+R231+R241+R311+R251+R281+R321+R301+R261+R271</f>
        <v>0</v>
      </c>
      <c r="S220" s="57">
        <f>+S221+S291+S231+S241+S311+S251+S281+S321+S301+S261+S271</f>
        <v>0</v>
      </c>
      <c r="T220" s="57">
        <f t="shared" si="170"/>
        <v>0</v>
      </c>
      <c r="U220" s="57">
        <f>+U221+U291+U231+U241+U311+U251+U281+U321+U301+U261+U271</f>
        <v>0</v>
      </c>
      <c r="V220" s="57">
        <f>+V221+V291+V231+V241+V311+V251+V281+V321+V301+V261+V271</f>
        <v>271155</v>
      </c>
      <c r="W220" s="57">
        <f>+W221+W291+W231+W241+W311+W251+W281+W321+W301+W261+W271</f>
        <v>0</v>
      </c>
      <c r="X220" s="16">
        <f t="shared" si="171"/>
        <v>271155</v>
      </c>
      <c r="Y220" s="57">
        <f>+Y221+Y291+Y231+Y241+Y311+Y251+Y281+Y321+Y301+Y261+Y271</f>
        <v>0</v>
      </c>
      <c r="Z220" s="57">
        <f>+Z221+Z291+Z231+Z241+Z311+Z251+Z281+Z321+Z301+Z261+Z271</f>
        <v>0</v>
      </c>
      <c r="AA220" s="57">
        <f>+AA221+AA291+AA231+AA241+AA311+AA251+AA281+AA321+AA301+AA261+AA271</f>
        <v>0</v>
      </c>
      <c r="AB220" s="57">
        <f t="shared" si="206"/>
        <v>0</v>
      </c>
      <c r="AC220" s="57">
        <f>+AC221+AC291+AC231+AC241+AC311+AC251+AC281+AC321+AC301+AC261+AC271</f>
        <v>0</v>
      </c>
      <c r="AD220" s="57">
        <f>+AD221+AD291+AD231+AD241+AD311+AD251+AD281+AD321+AD301+AD261+AD271</f>
        <v>271155</v>
      </c>
      <c r="AE220" s="57">
        <f>+AE221+AE291+AE231+AE241+AE311+AE251+AE281+AE321+AE301+AE261+AE271</f>
        <v>0</v>
      </c>
      <c r="AF220" s="16">
        <f t="shared" si="208"/>
        <v>271155</v>
      </c>
    </row>
    <row r="221" spans="1:32" ht="48" hidden="1" customHeight="1" outlineLevel="1" x14ac:dyDescent="0.2">
      <c r="A221" s="4"/>
      <c r="B221" s="188" t="s">
        <v>130</v>
      </c>
      <c r="C221" s="247" t="s">
        <v>116</v>
      </c>
      <c r="D221" s="247"/>
      <c r="E221" s="81">
        <f>SUM(E222:E230)</f>
        <v>0</v>
      </c>
      <c r="F221" s="81">
        <f>SUM(F222:F230)</f>
        <v>0</v>
      </c>
      <c r="G221" s="81">
        <f>SUM(G222:G230)</f>
        <v>0</v>
      </c>
      <c r="H221" s="64">
        <f>+G221+F221+E221</f>
        <v>0</v>
      </c>
      <c r="I221" s="81">
        <f>SUM(I222:I230)</f>
        <v>0</v>
      </c>
      <c r="J221" s="81">
        <f>SUM(J222:J230)</f>
        <v>0</v>
      </c>
      <c r="K221" s="81">
        <f>SUM(K222:K230)</f>
        <v>0</v>
      </c>
      <c r="L221" s="81">
        <f t="shared" si="209"/>
        <v>0</v>
      </c>
      <c r="M221" s="15">
        <f>+I221+E221</f>
        <v>0</v>
      </c>
      <c r="N221" s="15">
        <f t="shared" ref="M221:O225" si="235">+J221+F221</f>
        <v>0</v>
      </c>
      <c r="O221" s="15">
        <f t="shared" si="235"/>
        <v>0</v>
      </c>
      <c r="P221" s="82">
        <f t="shared" si="211"/>
        <v>0</v>
      </c>
      <c r="Q221" s="81">
        <f>SUM(Q222:Q230)</f>
        <v>0</v>
      </c>
      <c r="R221" s="81">
        <f>SUM(R222:R230)</f>
        <v>0</v>
      </c>
      <c r="S221" s="81">
        <f>SUM(S222:S230)</f>
        <v>0</v>
      </c>
      <c r="T221" s="81">
        <f t="shared" si="170"/>
        <v>0</v>
      </c>
      <c r="U221" s="15">
        <f>+Q221+M221</f>
        <v>0</v>
      </c>
      <c r="V221" s="15">
        <f t="shared" ref="V221:V225" si="236">+R221+N221</f>
        <v>0</v>
      </c>
      <c r="W221" s="15">
        <f t="shared" ref="W221:W225" si="237">+S221+O221</f>
        <v>0</v>
      </c>
      <c r="X221" s="185">
        <f t="shared" si="171"/>
        <v>0</v>
      </c>
      <c r="Y221" s="81">
        <f>SUM(Y222:Y230)</f>
        <v>0</v>
      </c>
      <c r="Z221" s="81">
        <f>SUM(Z222:Z230)</f>
        <v>0</v>
      </c>
      <c r="AA221" s="81">
        <f>SUM(AA222:AA230)</f>
        <v>0</v>
      </c>
      <c r="AB221" s="81">
        <f t="shared" si="206"/>
        <v>0</v>
      </c>
      <c r="AC221" s="15">
        <f>+Y221+U221</f>
        <v>0</v>
      </c>
      <c r="AD221" s="15">
        <f t="shared" ref="AD221:AD225" si="238">+Z221+V221</f>
        <v>0</v>
      </c>
      <c r="AE221" s="15">
        <f t="shared" ref="AE221:AE225" si="239">+AA221+W221</f>
        <v>0</v>
      </c>
      <c r="AF221" s="185">
        <f t="shared" si="208"/>
        <v>0</v>
      </c>
    </row>
    <row r="222" spans="1:32" ht="17.25" hidden="1" customHeight="1" outlineLevel="1" x14ac:dyDescent="0.2">
      <c r="A222" s="4"/>
      <c r="B222" s="17"/>
      <c r="C222" s="48">
        <v>1</v>
      </c>
      <c r="D222" s="49" t="s">
        <v>11</v>
      </c>
      <c r="E222" s="20">
        <v>0</v>
      </c>
      <c r="F222" s="20">
        <v>0</v>
      </c>
      <c r="G222" s="20">
        <v>0</v>
      </c>
      <c r="H222" s="119">
        <f t="shared" si="191"/>
        <v>0</v>
      </c>
      <c r="I222" s="20"/>
      <c r="J222" s="20"/>
      <c r="K222" s="20"/>
      <c r="L222" s="20">
        <f t="shared" si="209"/>
        <v>0</v>
      </c>
      <c r="M222" s="20">
        <f t="shared" si="235"/>
        <v>0</v>
      </c>
      <c r="N222" s="20">
        <f t="shared" si="235"/>
        <v>0</v>
      </c>
      <c r="O222" s="20">
        <f t="shared" si="235"/>
        <v>0</v>
      </c>
      <c r="P222" s="21">
        <f t="shared" si="211"/>
        <v>0</v>
      </c>
      <c r="Q222" s="20"/>
      <c r="R222" s="20"/>
      <c r="S222" s="20"/>
      <c r="T222" s="20">
        <f t="shared" si="170"/>
        <v>0</v>
      </c>
      <c r="U222" s="20">
        <f t="shared" ref="U222:U225" si="240">+Q222+M222</f>
        <v>0</v>
      </c>
      <c r="V222" s="20">
        <f t="shared" si="236"/>
        <v>0</v>
      </c>
      <c r="W222" s="20">
        <f t="shared" si="237"/>
        <v>0</v>
      </c>
      <c r="X222" s="91">
        <f t="shared" si="171"/>
        <v>0</v>
      </c>
      <c r="Y222" s="20"/>
      <c r="Z222" s="20"/>
      <c r="AA222" s="20"/>
      <c r="AB222" s="20">
        <f t="shared" si="206"/>
        <v>0</v>
      </c>
      <c r="AC222" s="20">
        <f t="shared" ref="AC222:AC225" si="241">+Y222+U222</f>
        <v>0</v>
      </c>
      <c r="AD222" s="20">
        <f t="shared" si="238"/>
        <v>0</v>
      </c>
      <c r="AE222" s="20">
        <f t="shared" si="239"/>
        <v>0</v>
      </c>
      <c r="AF222" s="91">
        <f t="shared" si="208"/>
        <v>0</v>
      </c>
    </row>
    <row r="223" spans="1:32" ht="17.25" hidden="1" customHeight="1" outlineLevel="1" x14ac:dyDescent="0.2">
      <c r="A223" s="4"/>
      <c r="B223" s="23"/>
      <c r="C223" s="24">
        <v>2</v>
      </c>
      <c r="D223" s="25" t="s">
        <v>12</v>
      </c>
      <c r="E223" s="20">
        <v>0</v>
      </c>
      <c r="F223" s="20">
        <v>0</v>
      </c>
      <c r="G223" s="20">
        <v>0</v>
      </c>
      <c r="H223" s="30">
        <f t="shared" si="191"/>
        <v>0</v>
      </c>
      <c r="I223" s="20"/>
      <c r="J223" s="20"/>
      <c r="K223" s="20"/>
      <c r="L223" s="26">
        <f t="shared" si="209"/>
        <v>0</v>
      </c>
      <c r="M223" s="20">
        <f t="shared" si="235"/>
        <v>0</v>
      </c>
      <c r="N223" s="20">
        <f t="shared" si="235"/>
        <v>0</v>
      </c>
      <c r="O223" s="20">
        <f t="shared" si="235"/>
        <v>0</v>
      </c>
      <c r="P223" s="27">
        <f t="shared" si="211"/>
        <v>0</v>
      </c>
      <c r="Q223" s="20"/>
      <c r="R223" s="20"/>
      <c r="S223" s="20"/>
      <c r="T223" s="26">
        <f t="shared" si="170"/>
        <v>0</v>
      </c>
      <c r="U223" s="20">
        <f t="shared" si="240"/>
        <v>0</v>
      </c>
      <c r="V223" s="20">
        <f t="shared" si="236"/>
        <v>0</v>
      </c>
      <c r="W223" s="20">
        <f t="shared" si="237"/>
        <v>0</v>
      </c>
      <c r="X223" s="31">
        <f t="shared" si="171"/>
        <v>0</v>
      </c>
      <c r="Y223" s="20"/>
      <c r="Z223" s="20"/>
      <c r="AA223" s="20"/>
      <c r="AB223" s="26">
        <f t="shared" si="206"/>
        <v>0</v>
      </c>
      <c r="AC223" s="20">
        <f t="shared" si="241"/>
        <v>0</v>
      </c>
      <c r="AD223" s="20">
        <f t="shared" si="238"/>
        <v>0</v>
      </c>
      <c r="AE223" s="20">
        <f t="shared" si="239"/>
        <v>0</v>
      </c>
      <c r="AF223" s="31">
        <f t="shared" si="208"/>
        <v>0</v>
      </c>
    </row>
    <row r="224" spans="1:32" ht="17.25" hidden="1" customHeight="1" outlineLevel="1" x14ac:dyDescent="0.2">
      <c r="A224" s="4"/>
      <c r="B224" s="23"/>
      <c r="C224" s="28">
        <v>3</v>
      </c>
      <c r="D224" s="29" t="s">
        <v>13</v>
      </c>
      <c r="E224" s="20">
        <v>0</v>
      </c>
      <c r="F224" s="20"/>
      <c r="G224" s="20">
        <v>0</v>
      </c>
      <c r="H224" s="30">
        <f t="shared" si="191"/>
        <v>0</v>
      </c>
      <c r="I224" s="20"/>
      <c r="J224" s="20"/>
      <c r="K224" s="20"/>
      <c r="L224" s="26">
        <f t="shared" si="209"/>
        <v>0</v>
      </c>
      <c r="M224" s="20">
        <f t="shared" si="235"/>
        <v>0</v>
      </c>
      <c r="N224" s="20">
        <f t="shared" si="235"/>
        <v>0</v>
      </c>
      <c r="O224" s="20">
        <f t="shared" si="235"/>
        <v>0</v>
      </c>
      <c r="P224" s="27">
        <f t="shared" si="211"/>
        <v>0</v>
      </c>
      <c r="Q224" s="20"/>
      <c r="R224" s="20"/>
      <c r="S224" s="20"/>
      <c r="T224" s="26">
        <f t="shared" si="170"/>
        <v>0</v>
      </c>
      <c r="U224" s="20">
        <f t="shared" si="240"/>
        <v>0</v>
      </c>
      <c r="V224" s="20">
        <f t="shared" si="236"/>
        <v>0</v>
      </c>
      <c r="W224" s="20">
        <f t="shared" si="237"/>
        <v>0</v>
      </c>
      <c r="X224" s="31">
        <f t="shared" si="171"/>
        <v>0</v>
      </c>
      <c r="Y224" s="20"/>
      <c r="Z224" s="20"/>
      <c r="AA224" s="20"/>
      <c r="AB224" s="26">
        <f t="shared" si="206"/>
        <v>0</v>
      </c>
      <c r="AC224" s="20">
        <f t="shared" si="241"/>
        <v>0</v>
      </c>
      <c r="AD224" s="20">
        <f t="shared" si="238"/>
        <v>0</v>
      </c>
      <c r="AE224" s="20">
        <f t="shared" si="239"/>
        <v>0</v>
      </c>
      <c r="AF224" s="31">
        <f t="shared" si="208"/>
        <v>0</v>
      </c>
    </row>
    <row r="225" spans="1:32" ht="17.25" hidden="1" customHeight="1" outlineLevel="1" x14ac:dyDescent="0.2">
      <c r="A225" s="4"/>
      <c r="B225" s="23"/>
      <c r="C225" s="28">
        <v>4</v>
      </c>
      <c r="D225" s="29" t="s">
        <v>14</v>
      </c>
      <c r="E225" s="20">
        <v>0</v>
      </c>
      <c r="F225" s="20">
        <v>0</v>
      </c>
      <c r="G225" s="20">
        <v>0</v>
      </c>
      <c r="H225" s="30">
        <f t="shared" si="191"/>
        <v>0</v>
      </c>
      <c r="I225" s="20"/>
      <c r="J225" s="20"/>
      <c r="K225" s="20"/>
      <c r="L225" s="26">
        <f t="shared" si="209"/>
        <v>0</v>
      </c>
      <c r="M225" s="20">
        <f t="shared" si="235"/>
        <v>0</v>
      </c>
      <c r="N225" s="20">
        <f t="shared" si="235"/>
        <v>0</v>
      </c>
      <c r="O225" s="20">
        <f t="shared" si="235"/>
        <v>0</v>
      </c>
      <c r="P225" s="27">
        <f t="shared" si="211"/>
        <v>0</v>
      </c>
      <c r="Q225" s="20"/>
      <c r="R225" s="20"/>
      <c r="S225" s="20"/>
      <c r="T225" s="26">
        <f t="shared" si="170"/>
        <v>0</v>
      </c>
      <c r="U225" s="20">
        <f t="shared" si="240"/>
        <v>0</v>
      </c>
      <c r="V225" s="20">
        <f t="shared" si="236"/>
        <v>0</v>
      </c>
      <c r="W225" s="20">
        <f t="shared" si="237"/>
        <v>0</v>
      </c>
      <c r="X225" s="31">
        <f t="shared" si="171"/>
        <v>0</v>
      </c>
      <c r="Y225" s="20"/>
      <c r="Z225" s="20"/>
      <c r="AA225" s="20"/>
      <c r="AB225" s="26">
        <f t="shared" si="206"/>
        <v>0</v>
      </c>
      <c r="AC225" s="20">
        <f t="shared" si="241"/>
        <v>0</v>
      </c>
      <c r="AD225" s="20">
        <f t="shared" si="238"/>
        <v>0</v>
      </c>
      <c r="AE225" s="20">
        <f t="shared" si="239"/>
        <v>0</v>
      </c>
      <c r="AF225" s="31">
        <f t="shared" si="208"/>
        <v>0</v>
      </c>
    </row>
    <row r="226" spans="1:32" ht="17.25" hidden="1" customHeight="1" outlineLevel="1" x14ac:dyDescent="0.2">
      <c r="A226" s="4">
        <v>8</v>
      </c>
      <c r="B226" s="23"/>
      <c r="C226" s="28">
        <v>5</v>
      </c>
      <c r="D226" s="29" t="s">
        <v>15</v>
      </c>
      <c r="E226" s="20">
        <v>0</v>
      </c>
      <c r="F226" s="20">
        <v>0</v>
      </c>
      <c r="G226" s="20">
        <v>0</v>
      </c>
      <c r="H226" s="30">
        <f t="shared" si="191"/>
        <v>0</v>
      </c>
      <c r="I226" s="20">
        <v>0</v>
      </c>
      <c r="J226" s="20">
        <v>0</v>
      </c>
      <c r="K226" s="20">
        <v>0</v>
      </c>
      <c r="L226" s="30">
        <f t="shared" si="209"/>
        <v>0</v>
      </c>
      <c r="M226" s="20">
        <v>0</v>
      </c>
      <c r="N226" s="20">
        <v>0</v>
      </c>
      <c r="O226" s="20">
        <v>0</v>
      </c>
      <c r="P226" s="30">
        <f t="shared" si="211"/>
        <v>0</v>
      </c>
      <c r="Q226" s="20">
        <v>0</v>
      </c>
      <c r="R226" s="20">
        <v>0</v>
      </c>
      <c r="S226" s="20">
        <v>0</v>
      </c>
      <c r="T226" s="30">
        <f t="shared" si="170"/>
        <v>0</v>
      </c>
      <c r="U226" s="20">
        <v>0</v>
      </c>
      <c r="V226" s="20">
        <v>0</v>
      </c>
      <c r="W226" s="20">
        <v>0</v>
      </c>
      <c r="X226" s="30">
        <f t="shared" si="171"/>
        <v>0</v>
      </c>
      <c r="Y226" s="20">
        <v>0</v>
      </c>
      <c r="Z226" s="20">
        <v>0</v>
      </c>
      <c r="AA226" s="20">
        <v>0</v>
      </c>
      <c r="AB226" s="30">
        <f t="shared" si="206"/>
        <v>0</v>
      </c>
      <c r="AC226" s="20">
        <v>0</v>
      </c>
      <c r="AD226" s="20">
        <v>0</v>
      </c>
      <c r="AE226" s="20">
        <v>0</v>
      </c>
      <c r="AF226" s="30">
        <f t="shared" si="208"/>
        <v>0</v>
      </c>
    </row>
    <row r="227" spans="1:32" ht="17.25" hidden="1" customHeight="1" outlineLevel="1" x14ac:dyDescent="0.2">
      <c r="A227" s="4" t="s">
        <v>113</v>
      </c>
      <c r="B227" s="17"/>
      <c r="C227" s="18">
        <v>6</v>
      </c>
      <c r="D227" s="19" t="s">
        <v>17</v>
      </c>
      <c r="E227" s="20">
        <v>0</v>
      </c>
      <c r="F227" s="20">
        <v>0</v>
      </c>
      <c r="G227" s="20">
        <v>0</v>
      </c>
      <c r="H227" s="90">
        <f t="shared" si="191"/>
        <v>0</v>
      </c>
      <c r="I227" s="20">
        <v>0</v>
      </c>
      <c r="J227" s="20">
        <v>0</v>
      </c>
      <c r="K227" s="20">
        <v>0</v>
      </c>
      <c r="L227" s="20">
        <f t="shared" si="209"/>
        <v>0</v>
      </c>
      <c r="M227" s="20">
        <v>0</v>
      </c>
      <c r="N227" s="20">
        <v>0</v>
      </c>
      <c r="O227" s="20">
        <v>0</v>
      </c>
      <c r="P227" s="20">
        <f t="shared" si="211"/>
        <v>0</v>
      </c>
      <c r="Q227" s="20">
        <v>0</v>
      </c>
      <c r="R227" s="20">
        <v>0</v>
      </c>
      <c r="S227" s="20">
        <v>0</v>
      </c>
      <c r="T227" s="20">
        <f t="shared" si="170"/>
        <v>0</v>
      </c>
      <c r="U227" s="20">
        <v>0</v>
      </c>
      <c r="V227" s="20">
        <v>0</v>
      </c>
      <c r="W227" s="20">
        <v>0</v>
      </c>
      <c r="X227" s="90">
        <f t="shared" si="171"/>
        <v>0</v>
      </c>
      <c r="Y227" s="20">
        <v>0</v>
      </c>
      <c r="Z227" s="20">
        <v>0</v>
      </c>
      <c r="AA227" s="20">
        <v>0</v>
      </c>
      <c r="AB227" s="20">
        <f t="shared" si="206"/>
        <v>0</v>
      </c>
      <c r="AC227" s="20">
        <v>0</v>
      </c>
      <c r="AD227" s="20">
        <v>0</v>
      </c>
      <c r="AE227" s="20">
        <v>0</v>
      </c>
      <c r="AF227" s="90">
        <f t="shared" si="208"/>
        <v>0</v>
      </c>
    </row>
    <row r="228" spans="1:32" ht="17.25" hidden="1" customHeight="1" outlineLevel="1" x14ac:dyDescent="0.2">
      <c r="A228" s="4" t="s">
        <v>114</v>
      </c>
      <c r="B228" s="23"/>
      <c r="C228" s="28">
        <v>7</v>
      </c>
      <c r="D228" s="29" t="s">
        <v>19</v>
      </c>
      <c r="E228" s="20">
        <v>0</v>
      </c>
      <c r="F228" s="20">
        <v>0</v>
      </c>
      <c r="G228" s="20">
        <v>0</v>
      </c>
      <c r="H228" s="30">
        <f t="shared" si="191"/>
        <v>0</v>
      </c>
      <c r="I228" s="20">
        <v>0</v>
      </c>
      <c r="J228" s="20">
        <v>0</v>
      </c>
      <c r="K228" s="20">
        <v>0</v>
      </c>
      <c r="L228" s="26">
        <f t="shared" si="209"/>
        <v>0</v>
      </c>
      <c r="M228" s="20">
        <v>0</v>
      </c>
      <c r="N228" s="20">
        <v>0</v>
      </c>
      <c r="O228" s="20">
        <v>0</v>
      </c>
      <c r="P228" s="26">
        <f t="shared" si="211"/>
        <v>0</v>
      </c>
      <c r="Q228" s="20">
        <v>0</v>
      </c>
      <c r="R228" s="20">
        <v>0</v>
      </c>
      <c r="S228" s="20">
        <v>0</v>
      </c>
      <c r="T228" s="26">
        <f t="shared" si="170"/>
        <v>0</v>
      </c>
      <c r="U228" s="20">
        <v>0</v>
      </c>
      <c r="V228" s="20">
        <v>0</v>
      </c>
      <c r="W228" s="20">
        <v>0</v>
      </c>
      <c r="X228" s="30">
        <f t="shared" si="171"/>
        <v>0</v>
      </c>
      <c r="Y228" s="20">
        <v>0</v>
      </c>
      <c r="Z228" s="20">
        <v>0</v>
      </c>
      <c r="AA228" s="20">
        <v>0</v>
      </c>
      <c r="AB228" s="26">
        <f t="shared" si="206"/>
        <v>0</v>
      </c>
      <c r="AC228" s="20">
        <v>0</v>
      </c>
      <c r="AD228" s="20">
        <v>0</v>
      </c>
      <c r="AE228" s="20">
        <v>0</v>
      </c>
      <c r="AF228" s="30">
        <f t="shared" si="208"/>
        <v>0</v>
      </c>
    </row>
    <row r="229" spans="1:32" ht="17.25" hidden="1" customHeight="1" outlineLevel="1" x14ac:dyDescent="0.2">
      <c r="A229" s="4" t="s">
        <v>115</v>
      </c>
      <c r="B229" s="23"/>
      <c r="C229" s="28">
        <v>8</v>
      </c>
      <c r="D229" s="29" t="s">
        <v>20</v>
      </c>
      <c r="E229" s="20">
        <v>0</v>
      </c>
      <c r="F229" s="20">
        <v>0</v>
      </c>
      <c r="G229" s="20">
        <v>0</v>
      </c>
      <c r="H229" s="30">
        <f t="shared" si="191"/>
        <v>0</v>
      </c>
      <c r="I229" s="20">
        <v>0</v>
      </c>
      <c r="J229" s="20">
        <v>0</v>
      </c>
      <c r="K229" s="20">
        <v>0</v>
      </c>
      <c r="L229" s="26">
        <f t="shared" si="209"/>
        <v>0</v>
      </c>
      <c r="M229" s="20">
        <f>+I229+E229</f>
        <v>0</v>
      </c>
      <c r="N229" s="20">
        <f>+J229+F229</f>
        <v>0</v>
      </c>
      <c r="O229" s="20">
        <f>+K229+G229</f>
        <v>0</v>
      </c>
      <c r="P229" s="26">
        <f t="shared" si="211"/>
        <v>0</v>
      </c>
      <c r="Q229" s="20">
        <v>0</v>
      </c>
      <c r="R229" s="20">
        <v>0</v>
      </c>
      <c r="S229" s="20">
        <v>0</v>
      </c>
      <c r="T229" s="26">
        <f t="shared" si="170"/>
        <v>0</v>
      </c>
      <c r="U229" s="20">
        <f>+Q229+M229</f>
        <v>0</v>
      </c>
      <c r="V229" s="20">
        <f>+R229+N229</f>
        <v>0</v>
      </c>
      <c r="W229" s="20">
        <f>+S229+O229</f>
        <v>0</v>
      </c>
      <c r="X229" s="30">
        <f t="shared" si="171"/>
        <v>0</v>
      </c>
      <c r="Y229" s="20">
        <v>0</v>
      </c>
      <c r="Z229" s="20">
        <v>0</v>
      </c>
      <c r="AA229" s="20">
        <v>0</v>
      </c>
      <c r="AB229" s="26">
        <f t="shared" si="206"/>
        <v>0</v>
      </c>
      <c r="AC229" s="20">
        <f>+Y229+U229</f>
        <v>0</v>
      </c>
      <c r="AD229" s="20">
        <f>+Z229+V229</f>
        <v>0</v>
      </c>
      <c r="AE229" s="20">
        <f>+AA229+W229</f>
        <v>0</v>
      </c>
      <c r="AF229" s="30">
        <f t="shared" si="208"/>
        <v>0</v>
      </c>
    </row>
    <row r="230" spans="1:32" ht="17.25" hidden="1" customHeight="1" outlineLevel="1" x14ac:dyDescent="0.2">
      <c r="A230" s="4" t="s">
        <v>47</v>
      </c>
      <c r="B230" s="83">
        <v>86</v>
      </c>
      <c r="C230" s="84" t="s">
        <v>53</v>
      </c>
      <c r="D230" s="54"/>
      <c r="E230" s="55">
        <v>0</v>
      </c>
      <c r="F230" s="55">
        <v>0</v>
      </c>
      <c r="G230" s="55">
        <v>0</v>
      </c>
      <c r="H230" s="96">
        <f t="shared" si="191"/>
        <v>0</v>
      </c>
      <c r="I230" s="55">
        <v>0</v>
      </c>
      <c r="J230" s="55">
        <v>0</v>
      </c>
      <c r="K230" s="55">
        <v>0</v>
      </c>
      <c r="L230" s="55">
        <f t="shared" si="209"/>
        <v>0</v>
      </c>
      <c r="M230" s="55">
        <v>0</v>
      </c>
      <c r="N230" s="55">
        <v>0</v>
      </c>
      <c r="O230" s="55">
        <v>0</v>
      </c>
      <c r="P230" s="56">
        <f t="shared" si="211"/>
        <v>0</v>
      </c>
      <c r="Q230" s="55">
        <v>0</v>
      </c>
      <c r="R230" s="55">
        <v>0</v>
      </c>
      <c r="S230" s="55">
        <v>0</v>
      </c>
      <c r="T230" s="55">
        <f t="shared" si="170"/>
        <v>0</v>
      </c>
      <c r="U230" s="55">
        <v>0</v>
      </c>
      <c r="V230" s="55">
        <v>0</v>
      </c>
      <c r="W230" s="55">
        <v>0</v>
      </c>
      <c r="X230" s="97">
        <f t="shared" si="171"/>
        <v>0</v>
      </c>
      <c r="Y230" s="55">
        <v>0</v>
      </c>
      <c r="Z230" s="55">
        <v>0</v>
      </c>
      <c r="AA230" s="55">
        <v>0</v>
      </c>
      <c r="AB230" s="55">
        <f t="shared" si="206"/>
        <v>0</v>
      </c>
      <c r="AC230" s="55">
        <v>0</v>
      </c>
      <c r="AD230" s="55">
        <v>0</v>
      </c>
      <c r="AE230" s="55">
        <v>0</v>
      </c>
      <c r="AF230" s="97">
        <f t="shared" si="208"/>
        <v>0</v>
      </c>
    </row>
    <row r="231" spans="1:32" ht="17.25" hidden="1" customHeight="1" outlineLevel="1" x14ac:dyDescent="0.2">
      <c r="A231" s="4"/>
      <c r="B231" s="85" t="s">
        <v>54</v>
      </c>
      <c r="C231" s="244" t="s">
        <v>55</v>
      </c>
      <c r="D231" s="244"/>
      <c r="E231" s="86">
        <f>SUM(E232:E240)</f>
        <v>0</v>
      </c>
      <c r="F231" s="86">
        <f>SUM(F232:F240)</f>
        <v>0</v>
      </c>
      <c r="G231" s="86">
        <f>SUM(G232:G240)</f>
        <v>0</v>
      </c>
      <c r="H231" s="174">
        <f t="shared" si="191"/>
        <v>0</v>
      </c>
      <c r="I231" s="86">
        <f>SUM(I232:I240)</f>
        <v>0</v>
      </c>
      <c r="J231" s="86">
        <f>SUM(J232:J240)</f>
        <v>0</v>
      </c>
      <c r="K231" s="86">
        <f>SUM(K232:K240)</f>
        <v>0</v>
      </c>
      <c r="L231" s="86">
        <f t="shared" si="209"/>
        <v>0</v>
      </c>
      <c r="M231" s="15">
        <f t="shared" ref="M231:O235" si="242">+I231+E231</f>
        <v>0</v>
      </c>
      <c r="N231" s="15">
        <f t="shared" si="242"/>
        <v>0</v>
      </c>
      <c r="O231" s="15">
        <f t="shared" si="242"/>
        <v>0</v>
      </c>
      <c r="P231" s="86">
        <f t="shared" si="211"/>
        <v>0</v>
      </c>
      <c r="Q231" s="86">
        <f>SUM(Q232:Q240)</f>
        <v>0</v>
      </c>
      <c r="R231" s="86">
        <f>SUM(R232:R240)</f>
        <v>0</v>
      </c>
      <c r="S231" s="86">
        <f>SUM(S232:S240)</f>
        <v>0</v>
      </c>
      <c r="T231" s="86">
        <f t="shared" si="170"/>
        <v>0</v>
      </c>
      <c r="U231" s="15">
        <f t="shared" ref="U231:U235" si="243">+Q231+M231</f>
        <v>0</v>
      </c>
      <c r="V231" s="15">
        <f t="shared" ref="V231:V235" si="244">+R231+N231</f>
        <v>0</v>
      </c>
      <c r="W231" s="15">
        <f t="shared" ref="W231:W235" si="245">+S231+O231</f>
        <v>0</v>
      </c>
      <c r="X231" s="174">
        <f t="shared" si="171"/>
        <v>0</v>
      </c>
      <c r="Y231" s="86">
        <f>SUM(Y232:Y240)</f>
        <v>0</v>
      </c>
      <c r="Z231" s="86">
        <f>SUM(Z232:Z240)</f>
        <v>0</v>
      </c>
      <c r="AA231" s="86">
        <f>SUM(AA232:AA240)</f>
        <v>0</v>
      </c>
      <c r="AB231" s="86">
        <f t="shared" si="206"/>
        <v>0</v>
      </c>
      <c r="AC231" s="15">
        <f t="shared" ref="AC231:AC235" si="246">+Y231+U231</f>
        <v>0</v>
      </c>
      <c r="AD231" s="15">
        <f t="shared" ref="AD231:AD235" si="247">+Z231+V231</f>
        <v>0</v>
      </c>
      <c r="AE231" s="15">
        <f t="shared" ref="AE231:AE235" si="248">+AA231+W231</f>
        <v>0</v>
      </c>
      <c r="AF231" s="174">
        <f t="shared" si="208"/>
        <v>0</v>
      </c>
    </row>
    <row r="232" spans="1:32" ht="17.25" hidden="1" customHeight="1" outlineLevel="1" x14ac:dyDescent="0.2">
      <c r="A232" s="4"/>
      <c r="B232" s="47"/>
      <c r="C232" s="48">
        <v>1</v>
      </c>
      <c r="D232" s="49" t="s">
        <v>11</v>
      </c>
      <c r="E232" s="20"/>
      <c r="F232" s="20"/>
      <c r="G232" s="20"/>
      <c r="H232" s="119">
        <f t="shared" si="191"/>
        <v>0</v>
      </c>
      <c r="I232" s="20"/>
      <c r="J232" s="20"/>
      <c r="K232" s="20"/>
      <c r="L232" s="50">
        <f t="shared" si="209"/>
        <v>0</v>
      </c>
      <c r="M232" s="20">
        <f t="shared" si="242"/>
        <v>0</v>
      </c>
      <c r="N232" s="20">
        <f t="shared" si="242"/>
        <v>0</v>
      </c>
      <c r="O232" s="20">
        <f t="shared" si="242"/>
        <v>0</v>
      </c>
      <c r="P232" s="51">
        <f t="shared" si="211"/>
        <v>0</v>
      </c>
      <c r="Q232" s="20"/>
      <c r="R232" s="20"/>
      <c r="S232" s="20"/>
      <c r="T232" s="50">
        <f t="shared" si="170"/>
        <v>0</v>
      </c>
      <c r="U232" s="20">
        <f t="shared" si="243"/>
        <v>0</v>
      </c>
      <c r="V232" s="20">
        <f t="shared" si="244"/>
        <v>0</v>
      </c>
      <c r="W232" s="20">
        <f t="shared" si="245"/>
        <v>0</v>
      </c>
      <c r="X232" s="181">
        <f t="shared" si="171"/>
        <v>0</v>
      </c>
      <c r="Y232" s="20"/>
      <c r="Z232" s="20"/>
      <c r="AA232" s="20"/>
      <c r="AB232" s="50">
        <f t="shared" si="206"/>
        <v>0</v>
      </c>
      <c r="AC232" s="20">
        <f t="shared" si="246"/>
        <v>0</v>
      </c>
      <c r="AD232" s="20">
        <f t="shared" si="247"/>
        <v>0</v>
      </c>
      <c r="AE232" s="20">
        <f t="shared" si="248"/>
        <v>0</v>
      </c>
      <c r="AF232" s="181">
        <f t="shared" si="208"/>
        <v>0</v>
      </c>
    </row>
    <row r="233" spans="1:32" ht="17.25" hidden="1" customHeight="1" outlineLevel="1" x14ac:dyDescent="0.2">
      <c r="A233" s="4"/>
      <c r="B233" s="23"/>
      <c r="C233" s="24">
        <v>2</v>
      </c>
      <c r="D233" s="25" t="s">
        <v>12</v>
      </c>
      <c r="E233" s="20"/>
      <c r="F233" s="20"/>
      <c r="G233" s="20"/>
      <c r="H233" s="30">
        <f t="shared" si="191"/>
        <v>0</v>
      </c>
      <c r="I233" s="20"/>
      <c r="J233" s="20"/>
      <c r="K233" s="20"/>
      <c r="L233" s="26">
        <f t="shared" si="209"/>
        <v>0</v>
      </c>
      <c r="M233" s="20">
        <f t="shared" si="242"/>
        <v>0</v>
      </c>
      <c r="N233" s="20">
        <f t="shared" si="242"/>
        <v>0</v>
      </c>
      <c r="O233" s="20">
        <f t="shared" si="242"/>
        <v>0</v>
      </c>
      <c r="P233" s="27">
        <f t="shared" si="211"/>
        <v>0</v>
      </c>
      <c r="Q233" s="20"/>
      <c r="R233" s="20"/>
      <c r="S233" s="20"/>
      <c r="T233" s="26">
        <f t="shared" si="170"/>
        <v>0</v>
      </c>
      <c r="U233" s="20">
        <f t="shared" si="243"/>
        <v>0</v>
      </c>
      <c r="V233" s="20">
        <f t="shared" si="244"/>
        <v>0</v>
      </c>
      <c r="W233" s="20">
        <f t="shared" si="245"/>
        <v>0</v>
      </c>
      <c r="X233" s="31">
        <f t="shared" si="171"/>
        <v>0</v>
      </c>
      <c r="Y233" s="20"/>
      <c r="Z233" s="20"/>
      <c r="AA233" s="20"/>
      <c r="AB233" s="26">
        <f t="shared" si="206"/>
        <v>0</v>
      </c>
      <c r="AC233" s="20">
        <f t="shared" si="246"/>
        <v>0</v>
      </c>
      <c r="AD233" s="20">
        <f t="shared" si="247"/>
        <v>0</v>
      </c>
      <c r="AE233" s="20">
        <f t="shared" si="248"/>
        <v>0</v>
      </c>
      <c r="AF233" s="31">
        <f t="shared" si="208"/>
        <v>0</v>
      </c>
    </row>
    <row r="234" spans="1:32" ht="17.25" hidden="1" customHeight="1" outlineLevel="1" x14ac:dyDescent="0.2">
      <c r="A234" s="4"/>
      <c r="B234" s="23"/>
      <c r="C234" s="28">
        <v>3</v>
      </c>
      <c r="D234" s="29" t="s">
        <v>13</v>
      </c>
      <c r="E234" s="20"/>
      <c r="F234" s="20"/>
      <c r="G234" s="20"/>
      <c r="H234" s="30">
        <f t="shared" si="191"/>
        <v>0</v>
      </c>
      <c r="I234" s="20"/>
      <c r="J234" s="20"/>
      <c r="K234" s="20"/>
      <c r="L234" s="26">
        <f t="shared" si="209"/>
        <v>0</v>
      </c>
      <c r="M234" s="20">
        <f t="shared" si="242"/>
        <v>0</v>
      </c>
      <c r="N234" s="20">
        <f t="shared" si="242"/>
        <v>0</v>
      </c>
      <c r="O234" s="20">
        <f t="shared" si="242"/>
        <v>0</v>
      </c>
      <c r="P234" s="27">
        <f t="shared" si="211"/>
        <v>0</v>
      </c>
      <c r="Q234" s="20"/>
      <c r="R234" s="20"/>
      <c r="S234" s="20"/>
      <c r="T234" s="26">
        <f t="shared" si="170"/>
        <v>0</v>
      </c>
      <c r="U234" s="20">
        <f t="shared" si="243"/>
        <v>0</v>
      </c>
      <c r="V234" s="20">
        <f t="shared" si="244"/>
        <v>0</v>
      </c>
      <c r="W234" s="20">
        <f t="shared" si="245"/>
        <v>0</v>
      </c>
      <c r="X234" s="31">
        <f t="shared" si="171"/>
        <v>0</v>
      </c>
      <c r="Y234" s="20"/>
      <c r="Z234" s="20"/>
      <c r="AA234" s="20"/>
      <c r="AB234" s="26">
        <f t="shared" si="206"/>
        <v>0</v>
      </c>
      <c r="AC234" s="20">
        <f t="shared" si="246"/>
        <v>0</v>
      </c>
      <c r="AD234" s="20">
        <f t="shared" si="247"/>
        <v>0</v>
      </c>
      <c r="AE234" s="20">
        <f t="shared" si="248"/>
        <v>0</v>
      </c>
      <c r="AF234" s="31">
        <f t="shared" si="208"/>
        <v>0</v>
      </c>
    </row>
    <row r="235" spans="1:32" ht="17.25" hidden="1" customHeight="1" outlineLevel="1" x14ac:dyDescent="0.2">
      <c r="A235" s="4"/>
      <c r="B235" s="23"/>
      <c r="C235" s="28">
        <v>4</v>
      </c>
      <c r="D235" s="29" t="s">
        <v>14</v>
      </c>
      <c r="E235" s="20"/>
      <c r="F235" s="20"/>
      <c r="G235" s="20"/>
      <c r="H235" s="30">
        <f t="shared" si="191"/>
        <v>0</v>
      </c>
      <c r="I235" s="20"/>
      <c r="J235" s="20"/>
      <c r="K235" s="20"/>
      <c r="L235" s="26">
        <f t="shared" si="209"/>
        <v>0</v>
      </c>
      <c r="M235" s="20">
        <f t="shared" si="242"/>
        <v>0</v>
      </c>
      <c r="N235" s="20">
        <f t="shared" si="242"/>
        <v>0</v>
      </c>
      <c r="O235" s="20">
        <f t="shared" si="242"/>
        <v>0</v>
      </c>
      <c r="P235" s="27">
        <f t="shared" si="211"/>
        <v>0</v>
      </c>
      <c r="Q235" s="20"/>
      <c r="R235" s="20"/>
      <c r="S235" s="20"/>
      <c r="T235" s="26">
        <f t="shared" si="170"/>
        <v>0</v>
      </c>
      <c r="U235" s="20">
        <f t="shared" si="243"/>
        <v>0</v>
      </c>
      <c r="V235" s="20">
        <f t="shared" si="244"/>
        <v>0</v>
      </c>
      <c r="W235" s="20">
        <f t="shared" si="245"/>
        <v>0</v>
      </c>
      <c r="X235" s="31">
        <f t="shared" si="171"/>
        <v>0</v>
      </c>
      <c r="Y235" s="20"/>
      <c r="Z235" s="20"/>
      <c r="AA235" s="20"/>
      <c r="AB235" s="26">
        <f t="shared" si="206"/>
        <v>0</v>
      </c>
      <c r="AC235" s="20">
        <f t="shared" si="246"/>
        <v>0</v>
      </c>
      <c r="AD235" s="20">
        <f t="shared" si="247"/>
        <v>0</v>
      </c>
      <c r="AE235" s="20">
        <f t="shared" si="248"/>
        <v>0</v>
      </c>
      <c r="AF235" s="31">
        <f t="shared" si="208"/>
        <v>0</v>
      </c>
    </row>
    <row r="236" spans="1:32" ht="17.25" hidden="1" customHeight="1" outlineLevel="1" x14ac:dyDescent="0.2">
      <c r="A236" s="4">
        <v>8</v>
      </c>
      <c r="B236" s="23"/>
      <c r="C236" s="28">
        <v>5</v>
      </c>
      <c r="D236" s="29" t="s">
        <v>15</v>
      </c>
      <c r="E236" s="20">
        <v>0</v>
      </c>
      <c r="F236" s="20">
        <v>0</v>
      </c>
      <c r="G236" s="20">
        <v>0</v>
      </c>
      <c r="H236" s="30">
        <f t="shared" si="191"/>
        <v>0</v>
      </c>
      <c r="I236" s="20">
        <v>0</v>
      </c>
      <c r="J236" s="20">
        <v>0</v>
      </c>
      <c r="K236" s="20">
        <v>0</v>
      </c>
      <c r="L236" s="30">
        <f t="shared" si="209"/>
        <v>0</v>
      </c>
      <c r="M236" s="20">
        <v>0</v>
      </c>
      <c r="N236" s="20">
        <v>0</v>
      </c>
      <c r="O236" s="20">
        <v>0</v>
      </c>
      <c r="P236" s="31">
        <f t="shared" si="211"/>
        <v>0</v>
      </c>
      <c r="Q236" s="20">
        <v>0</v>
      </c>
      <c r="R236" s="20">
        <v>0</v>
      </c>
      <c r="S236" s="20">
        <v>0</v>
      </c>
      <c r="T236" s="30">
        <f t="shared" si="170"/>
        <v>0</v>
      </c>
      <c r="U236" s="20">
        <v>0</v>
      </c>
      <c r="V236" s="20">
        <v>0</v>
      </c>
      <c r="W236" s="20">
        <v>0</v>
      </c>
      <c r="X236" s="31">
        <f t="shared" si="171"/>
        <v>0</v>
      </c>
      <c r="Y236" s="20">
        <v>0</v>
      </c>
      <c r="Z236" s="20">
        <v>0</v>
      </c>
      <c r="AA236" s="20">
        <v>0</v>
      </c>
      <c r="AB236" s="30">
        <f t="shared" si="206"/>
        <v>0</v>
      </c>
      <c r="AC236" s="20">
        <v>0</v>
      </c>
      <c r="AD236" s="20">
        <v>0</v>
      </c>
      <c r="AE236" s="20">
        <v>0</v>
      </c>
      <c r="AF236" s="31">
        <f t="shared" si="208"/>
        <v>0</v>
      </c>
    </row>
    <row r="237" spans="1:32" ht="17.25" hidden="1" customHeight="1" outlineLevel="1" x14ac:dyDescent="0.2">
      <c r="A237" s="4" t="s">
        <v>16</v>
      </c>
      <c r="B237" s="17"/>
      <c r="C237" s="18">
        <v>6</v>
      </c>
      <c r="D237" s="19" t="s">
        <v>17</v>
      </c>
      <c r="E237" s="20">
        <v>0</v>
      </c>
      <c r="F237" s="20">
        <v>0</v>
      </c>
      <c r="G237" s="20">
        <v>0</v>
      </c>
      <c r="H237" s="90">
        <f t="shared" si="191"/>
        <v>0</v>
      </c>
      <c r="I237" s="20">
        <v>0</v>
      </c>
      <c r="J237" s="20">
        <v>0</v>
      </c>
      <c r="K237" s="20">
        <v>0</v>
      </c>
      <c r="L237" s="20">
        <f t="shared" si="209"/>
        <v>0</v>
      </c>
      <c r="M237" s="20">
        <v>0</v>
      </c>
      <c r="N237" s="20">
        <v>0</v>
      </c>
      <c r="O237" s="20">
        <v>0</v>
      </c>
      <c r="P237" s="20">
        <f t="shared" si="211"/>
        <v>0</v>
      </c>
      <c r="Q237" s="20">
        <v>0</v>
      </c>
      <c r="R237" s="20">
        <v>0</v>
      </c>
      <c r="S237" s="20">
        <v>0</v>
      </c>
      <c r="T237" s="20">
        <f t="shared" si="170"/>
        <v>0</v>
      </c>
      <c r="U237" s="20">
        <v>0</v>
      </c>
      <c r="V237" s="20">
        <v>0</v>
      </c>
      <c r="W237" s="20">
        <v>0</v>
      </c>
      <c r="X237" s="90">
        <f t="shared" si="171"/>
        <v>0</v>
      </c>
      <c r="Y237" s="20">
        <v>0</v>
      </c>
      <c r="Z237" s="20">
        <v>0</v>
      </c>
      <c r="AA237" s="20">
        <v>0</v>
      </c>
      <c r="AB237" s="20">
        <f t="shared" si="206"/>
        <v>0</v>
      </c>
      <c r="AC237" s="20">
        <v>0</v>
      </c>
      <c r="AD237" s="20">
        <v>0</v>
      </c>
      <c r="AE237" s="20">
        <v>0</v>
      </c>
      <c r="AF237" s="90">
        <f t="shared" si="208"/>
        <v>0</v>
      </c>
    </row>
    <row r="238" spans="1:32" ht="17.25" hidden="1" customHeight="1" outlineLevel="1" x14ac:dyDescent="0.2">
      <c r="A238" s="4" t="s">
        <v>18</v>
      </c>
      <c r="B238" s="23"/>
      <c r="C238" s="28">
        <v>7</v>
      </c>
      <c r="D238" s="29" t="s">
        <v>19</v>
      </c>
      <c r="E238" s="26">
        <v>0</v>
      </c>
      <c r="F238" s="26">
        <v>0</v>
      </c>
      <c r="G238" s="26">
        <v>0</v>
      </c>
      <c r="H238" s="30">
        <f t="shared" si="191"/>
        <v>0</v>
      </c>
      <c r="I238" s="26">
        <v>0</v>
      </c>
      <c r="J238" s="26">
        <v>0</v>
      </c>
      <c r="K238" s="26">
        <v>0</v>
      </c>
      <c r="L238" s="26">
        <f t="shared" si="209"/>
        <v>0</v>
      </c>
      <c r="M238" s="26">
        <v>0</v>
      </c>
      <c r="N238" s="26">
        <v>0</v>
      </c>
      <c r="O238" s="26">
        <v>0</v>
      </c>
      <c r="P238" s="26">
        <f t="shared" si="211"/>
        <v>0</v>
      </c>
      <c r="Q238" s="26">
        <v>0</v>
      </c>
      <c r="R238" s="26">
        <v>0</v>
      </c>
      <c r="S238" s="26">
        <v>0</v>
      </c>
      <c r="T238" s="26">
        <f t="shared" si="170"/>
        <v>0</v>
      </c>
      <c r="U238" s="26">
        <v>0</v>
      </c>
      <c r="V238" s="26">
        <v>0</v>
      </c>
      <c r="W238" s="26">
        <v>0</v>
      </c>
      <c r="X238" s="30">
        <f t="shared" si="171"/>
        <v>0</v>
      </c>
      <c r="Y238" s="26">
        <v>0</v>
      </c>
      <c r="Z238" s="26">
        <v>0</v>
      </c>
      <c r="AA238" s="26">
        <v>0</v>
      </c>
      <c r="AB238" s="26">
        <f t="shared" si="206"/>
        <v>0</v>
      </c>
      <c r="AC238" s="26">
        <v>0</v>
      </c>
      <c r="AD238" s="26">
        <v>0</v>
      </c>
      <c r="AE238" s="26">
        <v>0</v>
      </c>
      <c r="AF238" s="30">
        <f t="shared" si="208"/>
        <v>0</v>
      </c>
    </row>
    <row r="239" spans="1:32" ht="17.25" hidden="1" customHeight="1" outlineLevel="1" x14ac:dyDescent="0.2">
      <c r="A239" s="4" t="s">
        <v>115</v>
      </c>
      <c r="B239" s="23"/>
      <c r="C239" s="28">
        <v>8</v>
      </c>
      <c r="D239" s="29" t="s">
        <v>20</v>
      </c>
      <c r="E239" s="20">
        <v>0</v>
      </c>
      <c r="F239" s="20">
        <v>0</v>
      </c>
      <c r="G239" s="20">
        <v>0</v>
      </c>
      <c r="H239" s="30">
        <f t="shared" si="191"/>
        <v>0</v>
      </c>
      <c r="I239" s="20">
        <v>0</v>
      </c>
      <c r="J239" s="20">
        <v>0</v>
      </c>
      <c r="K239" s="20">
        <v>0</v>
      </c>
      <c r="L239" s="26">
        <f t="shared" si="209"/>
        <v>0</v>
      </c>
      <c r="M239" s="20">
        <v>0</v>
      </c>
      <c r="N239" s="20">
        <v>0</v>
      </c>
      <c r="O239" s="20">
        <v>0</v>
      </c>
      <c r="P239" s="26">
        <f t="shared" si="211"/>
        <v>0</v>
      </c>
      <c r="Q239" s="20">
        <v>0</v>
      </c>
      <c r="R239" s="20">
        <v>0</v>
      </c>
      <c r="S239" s="20">
        <v>0</v>
      </c>
      <c r="T239" s="26">
        <f t="shared" si="170"/>
        <v>0</v>
      </c>
      <c r="U239" s="20">
        <v>0</v>
      </c>
      <c r="V239" s="20">
        <v>0</v>
      </c>
      <c r="W239" s="20">
        <v>0</v>
      </c>
      <c r="X239" s="30">
        <f t="shared" si="171"/>
        <v>0</v>
      </c>
      <c r="Y239" s="20">
        <v>0</v>
      </c>
      <c r="Z239" s="20">
        <v>0</v>
      </c>
      <c r="AA239" s="20">
        <v>0</v>
      </c>
      <c r="AB239" s="26">
        <f t="shared" si="206"/>
        <v>0</v>
      </c>
      <c r="AC239" s="20">
        <v>0</v>
      </c>
      <c r="AD239" s="20">
        <v>0</v>
      </c>
      <c r="AE239" s="20">
        <v>0</v>
      </c>
      <c r="AF239" s="30">
        <f t="shared" si="208"/>
        <v>0</v>
      </c>
    </row>
    <row r="240" spans="1:32" ht="17.25" hidden="1" customHeight="1" outlineLevel="1" x14ac:dyDescent="0.2">
      <c r="A240" s="4" t="s">
        <v>47</v>
      </c>
      <c r="B240" s="83">
        <v>86</v>
      </c>
      <c r="C240" s="84" t="s">
        <v>53</v>
      </c>
      <c r="D240" s="54"/>
      <c r="E240" s="55">
        <v>0</v>
      </c>
      <c r="F240" s="55">
        <v>0</v>
      </c>
      <c r="G240" s="55">
        <v>0</v>
      </c>
      <c r="H240" s="96">
        <f t="shared" si="191"/>
        <v>0</v>
      </c>
      <c r="I240" s="55">
        <v>0</v>
      </c>
      <c r="J240" s="55">
        <v>0</v>
      </c>
      <c r="K240" s="55">
        <v>0</v>
      </c>
      <c r="L240" s="55">
        <f t="shared" si="209"/>
        <v>0</v>
      </c>
      <c r="M240" s="55">
        <v>0</v>
      </c>
      <c r="N240" s="55">
        <v>0</v>
      </c>
      <c r="O240" s="55">
        <v>0</v>
      </c>
      <c r="P240" s="56">
        <f t="shared" si="211"/>
        <v>0</v>
      </c>
      <c r="Q240" s="55">
        <v>0</v>
      </c>
      <c r="R240" s="55">
        <v>0</v>
      </c>
      <c r="S240" s="55">
        <v>0</v>
      </c>
      <c r="T240" s="55">
        <f t="shared" si="170"/>
        <v>0</v>
      </c>
      <c r="U240" s="55">
        <v>0</v>
      </c>
      <c r="V240" s="55">
        <v>0</v>
      </c>
      <c r="W240" s="55">
        <v>0</v>
      </c>
      <c r="X240" s="97">
        <f t="shared" si="171"/>
        <v>0</v>
      </c>
      <c r="Y240" s="55">
        <v>0</v>
      </c>
      <c r="Z240" s="55">
        <v>0</v>
      </c>
      <c r="AA240" s="55">
        <v>0</v>
      </c>
      <c r="AB240" s="55">
        <f t="shared" si="206"/>
        <v>0</v>
      </c>
      <c r="AC240" s="55">
        <v>0</v>
      </c>
      <c r="AD240" s="55">
        <v>0</v>
      </c>
      <c r="AE240" s="55">
        <v>0</v>
      </c>
      <c r="AF240" s="97">
        <f t="shared" si="208"/>
        <v>0</v>
      </c>
    </row>
    <row r="241" spans="1:32" ht="17.25" customHeight="1" collapsed="1" x14ac:dyDescent="0.2">
      <c r="A241" s="4"/>
      <c r="B241" s="85" t="s">
        <v>52</v>
      </c>
      <c r="C241" s="244" t="s">
        <v>131</v>
      </c>
      <c r="D241" s="244"/>
      <c r="E241" s="86">
        <f>SUM(E242:E250)</f>
        <v>0</v>
      </c>
      <c r="F241" s="86">
        <f>SUM(F242:F250)</f>
        <v>29271</v>
      </c>
      <c r="G241" s="86">
        <f>SUM(G242:G250)</f>
        <v>0</v>
      </c>
      <c r="H241" s="174">
        <f t="shared" si="191"/>
        <v>29271</v>
      </c>
      <c r="I241" s="86">
        <f>SUM(I242:I250)</f>
        <v>0</v>
      </c>
      <c r="J241" s="86">
        <f>SUM(J242:J250)</f>
        <v>9215</v>
      </c>
      <c r="K241" s="86">
        <f>SUM(K242:K250)</f>
        <v>0</v>
      </c>
      <c r="L241" s="86">
        <f t="shared" si="209"/>
        <v>9215</v>
      </c>
      <c r="M241" s="15">
        <f t="shared" ref="M241:O245" si="249">+I241+E241</f>
        <v>0</v>
      </c>
      <c r="N241" s="15">
        <f t="shared" si="249"/>
        <v>38486</v>
      </c>
      <c r="O241" s="15">
        <f t="shared" si="249"/>
        <v>0</v>
      </c>
      <c r="P241" s="86">
        <f t="shared" si="211"/>
        <v>38486</v>
      </c>
      <c r="Q241" s="86">
        <f>SUM(Q242:Q250)</f>
        <v>0</v>
      </c>
      <c r="R241" s="86">
        <f>SUM(R242:R250)</f>
        <v>0</v>
      </c>
      <c r="S241" s="86">
        <f>SUM(S242:S250)</f>
        <v>0</v>
      </c>
      <c r="T241" s="86">
        <f t="shared" si="170"/>
        <v>0</v>
      </c>
      <c r="U241" s="15">
        <f t="shared" ref="U241:U245" si="250">+Q241+M241</f>
        <v>0</v>
      </c>
      <c r="V241" s="15">
        <f t="shared" ref="V241:V245" si="251">+R241+N241</f>
        <v>38486</v>
      </c>
      <c r="W241" s="15">
        <f t="shared" ref="W241:W245" si="252">+S241+O241</f>
        <v>0</v>
      </c>
      <c r="X241" s="174">
        <f t="shared" si="171"/>
        <v>38486</v>
      </c>
      <c r="Y241" s="86">
        <f>SUM(Y242:Y250)</f>
        <v>0</v>
      </c>
      <c r="Z241" s="86">
        <f>SUM(Z242:Z250)</f>
        <v>0</v>
      </c>
      <c r="AA241" s="86">
        <f>SUM(AA242:AA250)</f>
        <v>0</v>
      </c>
      <c r="AB241" s="86">
        <f t="shared" si="206"/>
        <v>0</v>
      </c>
      <c r="AC241" s="15">
        <f t="shared" ref="AC241:AC245" si="253">+Y241+U241</f>
        <v>0</v>
      </c>
      <c r="AD241" s="15">
        <f t="shared" ref="AD241:AD245" si="254">+Z241+V241</f>
        <v>38486</v>
      </c>
      <c r="AE241" s="15">
        <f t="shared" ref="AE241:AE245" si="255">+AA241+W241</f>
        <v>0</v>
      </c>
      <c r="AF241" s="174">
        <f t="shared" si="208"/>
        <v>38486</v>
      </c>
    </row>
    <row r="242" spans="1:32" ht="17.25" customHeight="1" x14ac:dyDescent="0.2">
      <c r="A242" s="4"/>
      <c r="B242" s="17"/>
      <c r="C242" s="48">
        <v>1</v>
      </c>
      <c r="D242" s="49" t="s">
        <v>11</v>
      </c>
      <c r="E242" s="20"/>
      <c r="F242" s="20"/>
      <c r="G242" s="20"/>
      <c r="H242" s="119">
        <f t="shared" si="191"/>
        <v>0</v>
      </c>
      <c r="I242" s="20"/>
      <c r="J242" s="20"/>
      <c r="K242" s="20"/>
      <c r="L242" s="20">
        <f t="shared" si="209"/>
        <v>0</v>
      </c>
      <c r="M242" s="20">
        <f t="shared" si="249"/>
        <v>0</v>
      </c>
      <c r="N242" s="20">
        <f t="shared" si="249"/>
        <v>0</v>
      </c>
      <c r="O242" s="20">
        <f t="shared" si="249"/>
        <v>0</v>
      </c>
      <c r="P242" s="21">
        <f t="shared" si="211"/>
        <v>0</v>
      </c>
      <c r="Q242" s="20"/>
      <c r="R242" s="20"/>
      <c r="S242" s="20"/>
      <c r="T242" s="20">
        <f t="shared" si="170"/>
        <v>0</v>
      </c>
      <c r="U242" s="20">
        <f t="shared" si="250"/>
        <v>0</v>
      </c>
      <c r="V242" s="20">
        <f t="shared" si="251"/>
        <v>0</v>
      </c>
      <c r="W242" s="20">
        <f t="shared" si="252"/>
        <v>0</v>
      </c>
      <c r="X242" s="91">
        <f t="shared" si="171"/>
        <v>0</v>
      </c>
      <c r="Y242" s="20"/>
      <c r="Z242" s="20"/>
      <c r="AA242" s="20"/>
      <c r="AB242" s="20">
        <f t="shared" si="206"/>
        <v>0</v>
      </c>
      <c r="AC242" s="20">
        <f t="shared" si="253"/>
        <v>0</v>
      </c>
      <c r="AD242" s="20">
        <f t="shared" si="254"/>
        <v>0</v>
      </c>
      <c r="AE242" s="20">
        <f t="shared" si="255"/>
        <v>0</v>
      </c>
      <c r="AF242" s="91">
        <f t="shared" si="208"/>
        <v>0</v>
      </c>
    </row>
    <row r="243" spans="1:32" ht="30" x14ac:dyDescent="0.2">
      <c r="A243" s="4"/>
      <c r="B243" s="23"/>
      <c r="C243" s="24">
        <v>2</v>
      </c>
      <c r="D243" s="25" t="s">
        <v>12</v>
      </c>
      <c r="E243" s="20"/>
      <c r="F243" s="20"/>
      <c r="G243" s="20"/>
      <c r="H243" s="30">
        <f t="shared" si="191"/>
        <v>0</v>
      </c>
      <c r="I243" s="20"/>
      <c r="J243" s="20"/>
      <c r="K243" s="20"/>
      <c r="L243" s="26">
        <f t="shared" si="209"/>
        <v>0</v>
      </c>
      <c r="M243" s="20">
        <f t="shared" si="249"/>
        <v>0</v>
      </c>
      <c r="N243" s="20">
        <f t="shared" si="249"/>
        <v>0</v>
      </c>
      <c r="O243" s="20">
        <f t="shared" si="249"/>
        <v>0</v>
      </c>
      <c r="P243" s="27">
        <f t="shared" si="211"/>
        <v>0</v>
      </c>
      <c r="Q243" s="20"/>
      <c r="R243" s="20"/>
      <c r="S243" s="20"/>
      <c r="T243" s="26">
        <f t="shared" si="170"/>
        <v>0</v>
      </c>
      <c r="U243" s="20">
        <f t="shared" si="250"/>
        <v>0</v>
      </c>
      <c r="V243" s="20">
        <f t="shared" si="251"/>
        <v>0</v>
      </c>
      <c r="W243" s="20">
        <f t="shared" si="252"/>
        <v>0</v>
      </c>
      <c r="X243" s="31">
        <f t="shared" si="171"/>
        <v>0</v>
      </c>
      <c r="Y243" s="20"/>
      <c r="Z243" s="20"/>
      <c r="AA243" s="20"/>
      <c r="AB243" s="26">
        <f t="shared" si="206"/>
        <v>0</v>
      </c>
      <c r="AC243" s="20">
        <f t="shared" si="253"/>
        <v>0</v>
      </c>
      <c r="AD243" s="20">
        <f t="shared" si="254"/>
        <v>0</v>
      </c>
      <c r="AE243" s="20">
        <f t="shared" si="255"/>
        <v>0</v>
      </c>
      <c r="AF243" s="31">
        <f t="shared" si="208"/>
        <v>0</v>
      </c>
    </row>
    <row r="244" spans="1:32" ht="17.25" customHeight="1" x14ac:dyDescent="0.2">
      <c r="A244" s="4"/>
      <c r="B244" s="23"/>
      <c r="C244" s="28">
        <v>3</v>
      </c>
      <c r="D244" s="29" t="s">
        <v>13</v>
      </c>
      <c r="E244" s="20"/>
      <c r="F244" s="20">
        <f>17900+9100</f>
        <v>27000</v>
      </c>
      <c r="G244" s="20"/>
      <c r="H244" s="30">
        <f t="shared" si="191"/>
        <v>27000</v>
      </c>
      <c r="I244" s="20"/>
      <c r="J244" s="20">
        <f>6316-9614-3487+16000</f>
        <v>9215</v>
      </c>
      <c r="K244" s="20"/>
      <c r="L244" s="26">
        <f t="shared" si="209"/>
        <v>9215</v>
      </c>
      <c r="M244" s="20">
        <f t="shared" si="249"/>
        <v>0</v>
      </c>
      <c r="N244" s="20">
        <f t="shared" si="249"/>
        <v>36215</v>
      </c>
      <c r="O244" s="20">
        <f t="shared" si="249"/>
        <v>0</v>
      </c>
      <c r="P244" s="27">
        <f t="shared" si="211"/>
        <v>36215</v>
      </c>
      <c r="Q244" s="20"/>
      <c r="R244" s="20"/>
      <c r="S244" s="20"/>
      <c r="T244" s="26">
        <f t="shared" si="170"/>
        <v>0</v>
      </c>
      <c r="U244" s="20">
        <f t="shared" si="250"/>
        <v>0</v>
      </c>
      <c r="V244" s="20">
        <f t="shared" si="251"/>
        <v>36215</v>
      </c>
      <c r="W244" s="20">
        <f t="shared" si="252"/>
        <v>0</v>
      </c>
      <c r="X244" s="31">
        <f t="shared" si="171"/>
        <v>36215</v>
      </c>
      <c r="Y244" s="20"/>
      <c r="Z244" s="20"/>
      <c r="AA244" s="20"/>
      <c r="AB244" s="26">
        <f t="shared" si="206"/>
        <v>0</v>
      </c>
      <c r="AC244" s="20">
        <f t="shared" si="253"/>
        <v>0</v>
      </c>
      <c r="AD244" s="20">
        <f t="shared" si="254"/>
        <v>36215</v>
      </c>
      <c r="AE244" s="20">
        <f t="shared" si="255"/>
        <v>0</v>
      </c>
      <c r="AF244" s="31">
        <f t="shared" si="208"/>
        <v>36215</v>
      </c>
    </row>
    <row r="245" spans="1:32" ht="17.25" customHeight="1" x14ac:dyDescent="0.2">
      <c r="A245" s="4"/>
      <c r="B245" s="23"/>
      <c r="C245" s="28">
        <v>4</v>
      </c>
      <c r="D245" s="29" t="s">
        <v>14</v>
      </c>
      <c r="E245" s="20"/>
      <c r="F245" s="20"/>
      <c r="G245" s="20"/>
      <c r="H245" s="30">
        <f t="shared" si="191"/>
        <v>0</v>
      </c>
      <c r="I245" s="20"/>
      <c r="J245" s="20"/>
      <c r="K245" s="20"/>
      <c r="L245" s="26">
        <f t="shared" si="209"/>
        <v>0</v>
      </c>
      <c r="M245" s="20">
        <f t="shared" si="249"/>
        <v>0</v>
      </c>
      <c r="N245" s="20">
        <f t="shared" si="249"/>
        <v>0</v>
      </c>
      <c r="O245" s="20">
        <f t="shared" si="249"/>
        <v>0</v>
      </c>
      <c r="P245" s="27">
        <f t="shared" si="211"/>
        <v>0</v>
      </c>
      <c r="Q245" s="20"/>
      <c r="R245" s="20"/>
      <c r="S245" s="20"/>
      <c r="T245" s="26">
        <f t="shared" si="170"/>
        <v>0</v>
      </c>
      <c r="U245" s="20">
        <f t="shared" si="250"/>
        <v>0</v>
      </c>
      <c r="V245" s="20">
        <f t="shared" si="251"/>
        <v>0</v>
      </c>
      <c r="W245" s="20">
        <f t="shared" si="252"/>
        <v>0</v>
      </c>
      <c r="X245" s="31">
        <f t="shared" si="171"/>
        <v>0</v>
      </c>
      <c r="Y245" s="20"/>
      <c r="Z245" s="20"/>
      <c r="AA245" s="20"/>
      <c r="AB245" s="26">
        <f t="shared" si="206"/>
        <v>0</v>
      </c>
      <c r="AC245" s="20">
        <f t="shared" si="253"/>
        <v>0</v>
      </c>
      <c r="AD245" s="20">
        <f t="shared" si="254"/>
        <v>0</v>
      </c>
      <c r="AE245" s="20">
        <f t="shared" si="255"/>
        <v>0</v>
      </c>
      <c r="AF245" s="31">
        <f t="shared" si="208"/>
        <v>0</v>
      </c>
    </row>
    <row r="246" spans="1:32" ht="17.25" customHeight="1" x14ac:dyDescent="0.2">
      <c r="A246" s="4">
        <v>8</v>
      </c>
      <c r="B246" s="23"/>
      <c r="C246" s="28">
        <v>5</v>
      </c>
      <c r="D246" s="29" t="s">
        <v>15</v>
      </c>
      <c r="E246" s="20">
        <v>0</v>
      </c>
      <c r="F246" s="20">
        <v>0</v>
      </c>
      <c r="G246" s="20">
        <v>0</v>
      </c>
      <c r="H246" s="30">
        <f t="shared" si="191"/>
        <v>0</v>
      </c>
      <c r="I246" s="20">
        <v>0</v>
      </c>
      <c r="J246" s="20">
        <v>0</v>
      </c>
      <c r="K246" s="20">
        <v>0</v>
      </c>
      <c r="L246" s="30">
        <f t="shared" si="209"/>
        <v>0</v>
      </c>
      <c r="M246" s="20">
        <v>0</v>
      </c>
      <c r="N246" s="20">
        <v>0</v>
      </c>
      <c r="O246" s="20">
        <v>0</v>
      </c>
      <c r="P246" s="30">
        <f t="shared" si="211"/>
        <v>0</v>
      </c>
      <c r="Q246" s="20">
        <v>0</v>
      </c>
      <c r="R246" s="20">
        <v>0</v>
      </c>
      <c r="S246" s="20">
        <v>0</v>
      </c>
      <c r="T246" s="30">
        <f t="shared" si="170"/>
        <v>0</v>
      </c>
      <c r="U246" s="20">
        <v>0</v>
      </c>
      <c r="V246" s="20">
        <v>0</v>
      </c>
      <c r="W246" s="20">
        <v>0</v>
      </c>
      <c r="X246" s="30">
        <f t="shared" si="171"/>
        <v>0</v>
      </c>
      <c r="Y246" s="20">
        <v>0</v>
      </c>
      <c r="Z246" s="20">
        <v>0</v>
      </c>
      <c r="AA246" s="20">
        <v>0</v>
      </c>
      <c r="AB246" s="30">
        <f t="shared" si="206"/>
        <v>0</v>
      </c>
      <c r="AC246" s="20">
        <v>0</v>
      </c>
      <c r="AD246" s="20">
        <v>0</v>
      </c>
      <c r="AE246" s="20">
        <v>0</v>
      </c>
      <c r="AF246" s="30">
        <f t="shared" si="208"/>
        <v>0</v>
      </c>
    </row>
    <row r="247" spans="1:32" ht="17.25" customHeight="1" x14ac:dyDescent="0.2">
      <c r="A247" s="4" t="s">
        <v>113</v>
      </c>
      <c r="B247" s="17"/>
      <c r="C247" s="18">
        <v>6</v>
      </c>
      <c r="D247" s="19" t="s">
        <v>17</v>
      </c>
      <c r="E247" s="20">
        <v>0</v>
      </c>
      <c r="F247" s="20">
        <v>2100</v>
      </c>
      <c r="G247" s="20">
        <v>0</v>
      </c>
      <c r="H247" s="90">
        <f t="shared" si="191"/>
        <v>2100</v>
      </c>
      <c r="I247" s="20">
        <v>0</v>
      </c>
      <c r="J247" s="20">
        <v>0</v>
      </c>
      <c r="K247" s="20">
        <v>0</v>
      </c>
      <c r="L247" s="20">
        <f t="shared" si="209"/>
        <v>0</v>
      </c>
      <c r="M247" s="20">
        <v>0</v>
      </c>
      <c r="N247" s="20">
        <v>2100</v>
      </c>
      <c r="O247" s="20">
        <v>0</v>
      </c>
      <c r="P247" s="20">
        <f t="shared" si="211"/>
        <v>2100</v>
      </c>
      <c r="Q247" s="20">
        <v>0</v>
      </c>
      <c r="R247" s="20">
        <v>0</v>
      </c>
      <c r="S247" s="20">
        <v>0</v>
      </c>
      <c r="T247" s="20">
        <f t="shared" si="170"/>
        <v>0</v>
      </c>
      <c r="U247" s="20">
        <v>0</v>
      </c>
      <c r="V247" s="20">
        <v>2100</v>
      </c>
      <c r="W247" s="20">
        <v>0</v>
      </c>
      <c r="X247" s="90">
        <f t="shared" si="171"/>
        <v>2100</v>
      </c>
      <c r="Y247" s="20">
        <v>0</v>
      </c>
      <c r="Z247" s="20">
        <v>0</v>
      </c>
      <c r="AA247" s="20">
        <v>0</v>
      </c>
      <c r="AB247" s="20">
        <f t="shared" si="206"/>
        <v>0</v>
      </c>
      <c r="AC247" s="20">
        <v>0</v>
      </c>
      <c r="AD247" s="20">
        <v>2100</v>
      </c>
      <c r="AE247" s="20">
        <v>0</v>
      </c>
      <c r="AF247" s="90">
        <f t="shared" si="208"/>
        <v>2100</v>
      </c>
    </row>
    <row r="248" spans="1:32" ht="17.25" customHeight="1" x14ac:dyDescent="0.2">
      <c r="A248" s="4" t="s">
        <v>114</v>
      </c>
      <c r="B248" s="23"/>
      <c r="C248" s="28">
        <v>7</v>
      </c>
      <c r="D248" s="29" t="s">
        <v>19</v>
      </c>
      <c r="E248" s="26">
        <v>0</v>
      </c>
      <c r="F248" s="26">
        <v>0</v>
      </c>
      <c r="G248" s="26">
        <v>0</v>
      </c>
      <c r="H248" s="30">
        <f t="shared" si="191"/>
        <v>0</v>
      </c>
      <c r="I248" s="26">
        <v>0</v>
      </c>
      <c r="J248" s="26">
        <v>0</v>
      </c>
      <c r="K248" s="26">
        <v>0</v>
      </c>
      <c r="L248" s="26">
        <f t="shared" si="209"/>
        <v>0</v>
      </c>
      <c r="M248" s="26">
        <v>0</v>
      </c>
      <c r="N248" s="26">
        <v>0</v>
      </c>
      <c r="O248" s="26">
        <v>0</v>
      </c>
      <c r="P248" s="26">
        <f t="shared" si="211"/>
        <v>0</v>
      </c>
      <c r="Q248" s="26">
        <v>0</v>
      </c>
      <c r="R248" s="26">
        <v>0</v>
      </c>
      <c r="S248" s="26">
        <v>0</v>
      </c>
      <c r="T248" s="26">
        <f t="shared" si="170"/>
        <v>0</v>
      </c>
      <c r="U248" s="26">
        <v>0</v>
      </c>
      <c r="V248" s="26">
        <v>0</v>
      </c>
      <c r="W248" s="26">
        <v>0</v>
      </c>
      <c r="X248" s="30">
        <f t="shared" si="171"/>
        <v>0</v>
      </c>
      <c r="Y248" s="26">
        <v>0</v>
      </c>
      <c r="Z248" s="26">
        <v>0</v>
      </c>
      <c r="AA248" s="26">
        <v>0</v>
      </c>
      <c r="AB248" s="26">
        <f t="shared" si="206"/>
        <v>0</v>
      </c>
      <c r="AC248" s="26">
        <v>0</v>
      </c>
      <c r="AD248" s="26">
        <v>0</v>
      </c>
      <c r="AE248" s="26">
        <v>0</v>
      </c>
      <c r="AF248" s="30">
        <f t="shared" si="208"/>
        <v>0</v>
      </c>
    </row>
    <row r="249" spans="1:32" ht="17.25" customHeight="1" x14ac:dyDescent="0.2">
      <c r="A249" s="4" t="s">
        <v>115</v>
      </c>
      <c r="B249" s="23"/>
      <c r="C249" s="28">
        <v>8</v>
      </c>
      <c r="D249" s="29" t="s">
        <v>20</v>
      </c>
      <c r="E249" s="20">
        <v>0</v>
      </c>
      <c r="F249" s="20">
        <v>171</v>
      </c>
      <c r="G249" s="20">
        <v>0</v>
      </c>
      <c r="H249" s="30">
        <f t="shared" si="191"/>
        <v>171</v>
      </c>
      <c r="I249" s="20">
        <v>0</v>
      </c>
      <c r="J249" s="20">
        <v>0</v>
      </c>
      <c r="K249" s="20">
        <v>0</v>
      </c>
      <c r="L249" s="26">
        <f t="shared" si="209"/>
        <v>0</v>
      </c>
      <c r="M249" s="20">
        <v>0</v>
      </c>
      <c r="N249" s="20">
        <v>171</v>
      </c>
      <c r="O249" s="20">
        <v>0</v>
      </c>
      <c r="P249" s="26">
        <f t="shared" si="211"/>
        <v>171</v>
      </c>
      <c r="Q249" s="20">
        <v>0</v>
      </c>
      <c r="R249" s="20">
        <v>0</v>
      </c>
      <c r="S249" s="20">
        <v>0</v>
      </c>
      <c r="T249" s="26">
        <f t="shared" si="170"/>
        <v>0</v>
      </c>
      <c r="U249" s="20">
        <v>0</v>
      </c>
      <c r="V249" s="20">
        <v>171</v>
      </c>
      <c r="W249" s="20">
        <v>0</v>
      </c>
      <c r="X249" s="30">
        <f t="shared" si="171"/>
        <v>171</v>
      </c>
      <c r="Y249" s="20">
        <v>0</v>
      </c>
      <c r="Z249" s="20">
        <v>0</v>
      </c>
      <c r="AA249" s="20">
        <v>0</v>
      </c>
      <c r="AB249" s="26">
        <f t="shared" si="206"/>
        <v>0</v>
      </c>
      <c r="AC249" s="20">
        <v>0</v>
      </c>
      <c r="AD249" s="20">
        <v>171</v>
      </c>
      <c r="AE249" s="20">
        <v>0</v>
      </c>
      <c r="AF249" s="30">
        <f t="shared" si="208"/>
        <v>171</v>
      </c>
    </row>
    <row r="250" spans="1:32" ht="17.25" customHeight="1" x14ac:dyDescent="0.2">
      <c r="A250" s="4" t="s">
        <v>47</v>
      </c>
      <c r="B250" s="83">
        <v>86</v>
      </c>
      <c r="C250" s="84" t="s">
        <v>53</v>
      </c>
      <c r="D250" s="54"/>
      <c r="E250" s="55">
        <v>0</v>
      </c>
      <c r="F250" s="55">
        <v>0</v>
      </c>
      <c r="G250" s="55">
        <v>0</v>
      </c>
      <c r="H250" s="96">
        <f t="shared" si="191"/>
        <v>0</v>
      </c>
      <c r="I250" s="55">
        <v>0</v>
      </c>
      <c r="J250" s="55">
        <v>0</v>
      </c>
      <c r="K250" s="55">
        <v>0</v>
      </c>
      <c r="L250" s="55">
        <f t="shared" si="209"/>
        <v>0</v>
      </c>
      <c r="M250" s="55">
        <f t="shared" ref="M250" si="256">+I250+E250</f>
        <v>0</v>
      </c>
      <c r="N250" s="55">
        <f t="shared" ref="N250" si="257">+J250+F250</f>
        <v>0</v>
      </c>
      <c r="O250" s="55">
        <f t="shared" ref="O250" si="258">+K250+G250</f>
        <v>0</v>
      </c>
      <c r="P250" s="56">
        <f t="shared" ref="P250" si="259">+O250+N250+M250</f>
        <v>0</v>
      </c>
      <c r="Q250" s="55">
        <v>0</v>
      </c>
      <c r="R250" s="55">
        <v>0</v>
      </c>
      <c r="S250" s="55">
        <v>0</v>
      </c>
      <c r="T250" s="55">
        <f t="shared" si="170"/>
        <v>0</v>
      </c>
      <c r="U250" s="55">
        <f t="shared" ref="U250" si="260">+Q250+M250</f>
        <v>0</v>
      </c>
      <c r="V250" s="55">
        <f t="shared" ref="V250" si="261">+R250+N250</f>
        <v>0</v>
      </c>
      <c r="W250" s="55">
        <f t="shared" ref="W250" si="262">+S250+O250</f>
        <v>0</v>
      </c>
      <c r="X250" s="97">
        <f t="shared" ref="X250" si="263">+W250+V250+U250</f>
        <v>0</v>
      </c>
      <c r="Y250" s="55">
        <v>0</v>
      </c>
      <c r="Z250" s="55">
        <v>0</v>
      </c>
      <c r="AA250" s="55">
        <v>0</v>
      </c>
      <c r="AB250" s="55">
        <f t="shared" si="206"/>
        <v>0</v>
      </c>
      <c r="AC250" s="55">
        <f t="shared" ref="AC250:AC255" si="264">+Y250+U250</f>
        <v>0</v>
      </c>
      <c r="AD250" s="55">
        <f t="shared" ref="AD250:AD255" si="265">+Z250+V250</f>
        <v>0</v>
      </c>
      <c r="AE250" s="55">
        <f t="shared" ref="AE250:AE255" si="266">+AA250+W250</f>
        <v>0</v>
      </c>
      <c r="AF250" s="97">
        <f t="shared" si="208"/>
        <v>0</v>
      </c>
    </row>
    <row r="251" spans="1:32" ht="17.25" customHeight="1" x14ac:dyDescent="0.2">
      <c r="A251" s="4"/>
      <c r="B251" s="85" t="s">
        <v>56</v>
      </c>
      <c r="C251" s="244" t="s">
        <v>58</v>
      </c>
      <c r="D251" s="244"/>
      <c r="E251" s="86">
        <f>SUM(E252:E260)</f>
        <v>0</v>
      </c>
      <c r="F251" s="86">
        <f>SUM(F252:F260)</f>
        <v>103278</v>
      </c>
      <c r="G251" s="86">
        <f>SUM(G252:G260)</f>
        <v>0</v>
      </c>
      <c r="H251" s="174">
        <f t="shared" ref="H251:H330" si="267">+G251+F251+E251</f>
        <v>103278</v>
      </c>
      <c r="I251" s="86">
        <f>SUM(I252:I260)</f>
        <v>0</v>
      </c>
      <c r="J251" s="86">
        <f>SUM(J252:J260)</f>
        <v>0</v>
      </c>
      <c r="K251" s="86">
        <f>SUM(K252:K260)</f>
        <v>0</v>
      </c>
      <c r="L251" s="86">
        <f t="shared" si="209"/>
        <v>0</v>
      </c>
      <c r="M251" s="15">
        <f t="shared" ref="M251:O255" si="268">+I251+E251</f>
        <v>0</v>
      </c>
      <c r="N251" s="15">
        <f t="shared" si="268"/>
        <v>103278</v>
      </c>
      <c r="O251" s="15">
        <f t="shared" si="268"/>
        <v>0</v>
      </c>
      <c r="P251" s="86">
        <f t="shared" si="211"/>
        <v>103278</v>
      </c>
      <c r="Q251" s="86">
        <f>SUM(Q252:Q260)</f>
        <v>0</v>
      </c>
      <c r="R251" s="86">
        <f>SUM(R252:R260)</f>
        <v>0</v>
      </c>
      <c r="S251" s="86">
        <f>SUM(S252:S260)</f>
        <v>0</v>
      </c>
      <c r="T251" s="86">
        <f t="shared" si="170"/>
        <v>0</v>
      </c>
      <c r="U251" s="15">
        <f t="shared" ref="U251:U255" si="269">+Q251+M251</f>
        <v>0</v>
      </c>
      <c r="V251" s="15">
        <f t="shared" ref="V251:V255" si="270">+R251+N251</f>
        <v>103278</v>
      </c>
      <c r="W251" s="15">
        <f t="shared" ref="W251:W255" si="271">+S251+O251</f>
        <v>0</v>
      </c>
      <c r="X251" s="174">
        <f t="shared" si="171"/>
        <v>103278</v>
      </c>
      <c r="Y251" s="86">
        <f>SUM(Y252:Y260)</f>
        <v>0</v>
      </c>
      <c r="Z251" s="86">
        <f>SUM(Z252:Z260)</f>
        <v>0</v>
      </c>
      <c r="AA251" s="86">
        <f>SUM(AA252:AA260)</f>
        <v>0</v>
      </c>
      <c r="AB251" s="86">
        <f t="shared" si="206"/>
        <v>0</v>
      </c>
      <c r="AC251" s="15">
        <f t="shared" si="264"/>
        <v>0</v>
      </c>
      <c r="AD251" s="15">
        <f t="shared" si="265"/>
        <v>103278</v>
      </c>
      <c r="AE251" s="15">
        <f t="shared" si="266"/>
        <v>0</v>
      </c>
      <c r="AF251" s="174">
        <f t="shared" si="208"/>
        <v>103278</v>
      </c>
    </row>
    <row r="252" spans="1:32" ht="17.25" customHeight="1" x14ac:dyDescent="0.2">
      <c r="A252" s="4"/>
      <c r="B252" s="17"/>
      <c r="C252" s="48">
        <v>1</v>
      </c>
      <c r="D252" s="49" t="s">
        <v>11</v>
      </c>
      <c r="E252" s="20">
        <v>0</v>
      </c>
      <c r="F252" s="20">
        <v>0</v>
      </c>
      <c r="G252" s="20">
        <v>0</v>
      </c>
      <c r="H252" s="119">
        <f t="shared" si="267"/>
        <v>0</v>
      </c>
      <c r="I252" s="20"/>
      <c r="J252" s="20"/>
      <c r="K252" s="20"/>
      <c r="L252" s="20">
        <f t="shared" si="209"/>
        <v>0</v>
      </c>
      <c r="M252" s="20">
        <f t="shared" si="268"/>
        <v>0</v>
      </c>
      <c r="N252" s="20">
        <f t="shared" si="268"/>
        <v>0</v>
      </c>
      <c r="O252" s="20">
        <f t="shared" si="268"/>
        <v>0</v>
      </c>
      <c r="P252" s="21">
        <f t="shared" si="211"/>
        <v>0</v>
      </c>
      <c r="Q252" s="20"/>
      <c r="R252" s="20"/>
      <c r="S252" s="20"/>
      <c r="T252" s="20">
        <f t="shared" si="170"/>
        <v>0</v>
      </c>
      <c r="U252" s="20">
        <f t="shared" si="269"/>
        <v>0</v>
      </c>
      <c r="V252" s="20">
        <f t="shared" si="270"/>
        <v>0</v>
      </c>
      <c r="W252" s="20">
        <f t="shared" si="271"/>
        <v>0</v>
      </c>
      <c r="X252" s="91">
        <f t="shared" si="171"/>
        <v>0</v>
      </c>
      <c r="Y252" s="20"/>
      <c r="Z252" s="20"/>
      <c r="AA252" s="20"/>
      <c r="AB252" s="20">
        <f t="shared" si="206"/>
        <v>0</v>
      </c>
      <c r="AC252" s="20">
        <f t="shared" si="264"/>
        <v>0</v>
      </c>
      <c r="AD252" s="20">
        <f t="shared" si="265"/>
        <v>0</v>
      </c>
      <c r="AE252" s="20">
        <f t="shared" si="266"/>
        <v>0</v>
      </c>
      <c r="AF252" s="91">
        <f t="shared" si="208"/>
        <v>0</v>
      </c>
    </row>
    <row r="253" spans="1:32" ht="30" x14ac:dyDescent="0.2">
      <c r="A253" s="4"/>
      <c r="B253" s="23"/>
      <c r="C253" s="24">
        <v>2</v>
      </c>
      <c r="D253" s="25" t="s">
        <v>12</v>
      </c>
      <c r="E253" s="20">
        <v>0</v>
      </c>
      <c r="F253" s="20">
        <v>0</v>
      </c>
      <c r="G253" s="20">
        <v>0</v>
      </c>
      <c r="H253" s="30">
        <f t="shared" si="267"/>
        <v>0</v>
      </c>
      <c r="I253" s="20"/>
      <c r="J253" s="20"/>
      <c r="K253" s="20"/>
      <c r="L253" s="26">
        <f t="shared" si="209"/>
        <v>0</v>
      </c>
      <c r="M253" s="20">
        <f t="shared" si="268"/>
        <v>0</v>
      </c>
      <c r="N253" s="20">
        <f t="shared" si="268"/>
        <v>0</v>
      </c>
      <c r="O253" s="20">
        <f t="shared" si="268"/>
        <v>0</v>
      </c>
      <c r="P253" s="27">
        <f t="shared" si="211"/>
        <v>0</v>
      </c>
      <c r="Q253" s="20"/>
      <c r="R253" s="20"/>
      <c r="S253" s="20"/>
      <c r="T253" s="26">
        <f t="shared" si="170"/>
        <v>0</v>
      </c>
      <c r="U253" s="20">
        <f t="shared" si="269"/>
        <v>0</v>
      </c>
      <c r="V253" s="20">
        <f t="shared" si="270"/>
        <v>0</v>
      </c>
      <c r="W253" s="20">
        <f t="shared" si="271"/>
        <v>0</v>
      </c>
      <c r="X253" s="31">
        <f t="shared" si="171"/>
        <v>0</v>
      </c>
      <c r="Y253" s="20"/>
      <c r="Z253" s="20"/>
      <c r="AA253" s="20"/>
      <c r="AB253" s="26">
        <f t="shared" si="206"/>
        <v>0</v>
      </c>
      <c r="AC253" s="20">
        <f t="shared" si="264"/>
        <v>0</v>
      </c>
      <c r="AD253" s="20">
        <f t="shared" si="265"/>
        <v>0</v>
      </c>
      <c r="AE253" s="20">
        <f t="shared" si="266"/>
        <v>0</v>
      </c>
      <c r="AF253" s="31">
        <f t="shared" si="208"/>
        <v>0</v>
      </c>
    </row>
    <row r="254" spans="1:32" ht="17.25" customHeight="1" x14ac:dyDescent="0.2">
      <c r="A254" s="4"/>
      <c r="B254" s="23"/>
      <c r="C254" s="28">
        <v>3</v>
      </c>
      <c r="D254" s="29" t="s">
        <v>13</v>
      </c>
      <c r="E254" s="20">
        <v>0</v>
      </c>
      <c r="F254" s="20">
        <v>0</v>
      </c>
      <c r="G254" s="20">
        <v>0</v>
      </c>
      <c r="H254" s="30">
        <f t="shared" si="267"/>
        <v>0</v>
      </c>
      <c r="I254" s="20"/>
      <c r="J254" s="20"/>
      <c r="K254" s="20"/>
      <c r="L254" s="26">
        <f t="shared" si="209"/>
        <v>0</v>
      </c>
      <c r="M254" s="20">
        <f t="shared" si="268"/>
        <v>0</v>
      </c>
      <c r="N254" s="20">
        <f t="shared" si="268"/>
        <v>0</v>
      </c>
      <c r="O254" s="20">
        <f t="shared" si="268"/>
        <v>0</v>
      </c>
      <c r="P254" s="27">
        <f t="shared" si="211"/>
        <v>0</v>
      </c>
      <c r="Q254" s="20"/>
      <c r="R254" s="20"/>
      <c r="S254" s="20"/>
      <c r="T254" s="26">
        <f t="shared" ref="T254:T268" si="272">+S254+R254+Q254</f>
        <v>0</v>
      </c>
      <c r="U254" s="20">
        <f t="shared" si="269"/>
        <v>0</v>
      </c>
      <c r="V254" s="20">
        <f t="shared" si="270"/>
        <v>0</v>
      </c>
      <c r="W254" s="20">
        <f t="shared" si="271"/>
        <v>0</v>
      </c>
      <c r="X254" s="31">
        <f t="shared" ref="X254:X268" si="273">+W254+V254+U254</f>
        <v>0</v>
      </c>
      <c r="Y254" s="20"/>
      <c r="Z254" s="20"/>
      <c r="AA254" s="20"/>
      <c r="AB254" s="26">
        <f t="shared" si="206"/>
        <v>0</v>
      </c>
      <c r="AC254" s="20">
        <f t="shared" si="264"/>
        <v>0</v>
      </c>
      <c r="AD254" s="20">
        <f t="shared" si="265"/>
        <v>0</v>
      </c>
      <c r="AE254" s="20">
        <f t="shared" si="266"/>
        <v>0</v>
      </c>
      <c r="AF254" s="31">
        <f t="shared" si="208"/>
        <v>0</v>
      </c>
    </row>
    <row r="255" spans="1:32" ht="17.25" customHeight="1" x14ac:dyDescent="0.2">
      <c r="A255" s="4"/>
      <c r="B255" s="23"/>
      <c r="C255" s="28">
        <v>4</v>
      </c>
      <c r="D255" s="29" t="s">
        <v>14</v>
      </c>
      <c r="E255" s="20">
        <v>0</v>
      </c>
      <c r="F255" s="20">
        <v>0</v>
      </c>
      <c r="G255" s="20">
        <v>0</v>
      </c>
      <c r="H255" s="30">
        <f t="shared" si="267"/>
        <v>0</v>
      </c>
      <c r="I255" s="20"/>
      <c r="J255" s="20"/>
      <c r="K255" s="20"/>
      <c r="L255" s="26">
        <f t="shared" si="209"/>
        <v>0</v>
      </c>
      <c r="M255" s="20">
        <f t="shared" si="268"/>
        <v>0</v>
      </c>
      <c r="N255" s="20">
        <f t="shared" si="268"/>
        <v>0</v>
      </c>
      <c r="O255" s="20">
        <f t="shared" si="268"/>
        <v>0</v>
      </c>
      <c r="P255" s="27">
        <f t="shared" si="211"/>
        <v>0</v>
      </c>
      <c r="Q255" s="20"/>
      <c r="R255" s="20"/>
      <c r="S255" s="20"/>
      <c r="T255" s="26">
        <f t="shared" si="272"/>
        <v>0</v>
      </c>
      <c r="U255" s="20">
        <f t="shared" si="269"/>
        <v>0</v>
      </c>
      <c r="V255" s="20">
        <f t="shared" si="270"/>
        <v>0</v>
      </c>
      <c r="W255" s="20">
        <f t="shared" si="271"/>
        <v>0</v>
      </c>
      <c r="X255" s="31">
        <f t="shared" si="273"/>
        <v>0</v>
      </c>
      <c r="Y255" s="20"/>
      <c r="Z255" s="20"/>
      <c r="AA255" s="20"/>
      <c r="AB255" s="26">
        <f t="shared" si="206"/>
        <v>0</v>
      </c>
      <c r="AC255" s="20">
        <f t="shared" si="264"/>
        <v>0</v>
      </c>
      <c r="AD255" s="20">
        <f t="shared" si="265"/>
        <v>0</v>
      </c>
      <c r="AE255" s="20">
        <f t="shared" si="266"/>
        <v>0</v>
      </c>
      <c r="AF255" s="31">
        <f t="shared" si="208"/>
        <v>0</v>
      </c>
    </row>
    <row r="256" spans="1:32" ht="17.25" customHeight="1" x14ac:dyDescent="0.2">
      <c r="A256" s="4">
        <v>8</v>
      </c>
      <c r="B256" s="23"/>
      <c r="C256" s="28">
        <v>5</v>
      </c>
      <c r="D256" s="29" t="s">
        <v>15</v>
      </c>
      <c r="E256" s="20">
        <v>0</v>
      </c>
      <c r="F256" s="20">
        <v>0</v>
      </c>
      <c r="G256" s="20">
        <v>0</v>
      </c>
      <c r="H256" s="30">
        <f t="shared" si="267"/>
        <v>0</v>
      </c>
      <c r="I256" s="20">
        <v>0</v>
      </c>
      <c r="J256" s="20">
        <v>0</v>
      </c>
      <c r="K256" s="20">
        <v>0</v>
      </c>
      <c r="L256" s="30">
        <f t="shared" si="209"/>
        <v>0</v>
      </c>
      <c r="M256" s="20">
        <v>0</v>
      </c>
      <c r="N256" s="20">
        <v>0</v>
      </c>
      <c r="O256" s="20">
        <v>0</v>
      </c>
      <c r="P256" s="30">
        <f t="shared" si="211"/>
        <v>0</v>
      </c>
      <c r="Q256" s="20">
        <v>0</v>
      </c>
      <c r="R256" s="20">
        <v>0</v>
      </c>
      <c r="S256" s="20">
        <v>0</v>
      </c>
      <c r="T256" s="30">
        <f t="shared" si="272"/>
        <v>0</v>
      </c>
      <c r="U256" s="20">
        <v>0</v>
      </c>
      <c r="V256" s="20">
        <v>0</v>
      </c>
      <c r="W256" s="20">
        <v>0</v>
      </c>
      <c r="X256" s="30">
        <f t="shared" si="273"/>
        <v>0</v>
      </c>
      <c r="Y256" s="20">
        <v>0</v>
      </c>
      <c r="Z256" s="20">
        <v>0</v>
      </c>
      <c r="AA256" s="20">
        <v>0</v>
      </c>
      <c r="AB256" s="30">
        <f t="shared" si="206"/>
        <v>0</v>
      </c>
      <c r="AC256" s="20">
        <v>0</v>
      </c>
      <c r="AD256" s="20">
        <v>0</v>
      </c>
      <c r="AE256" s="20">
        <v>0</v>
      </c>
      <c r="AF256" s="30">
        <f t="shared" si="208"/>
        <v>0</v>
      </c>
    </row>
    <row r="257" spans="1:32" ht="17.25" customHeight="1" x14ac:dyDescent="0.2">
      <c r="A257" s="4" t="s">
        <v>113</v>
      </c>
      <c r="B257" s="17"/>
      <c r="C257" s="18">
        <v>6</v>
      </c>
      <c r="D257" s="19" t="s">
        <v>17</v>
      </c>
      <c r="E257" s="20">
        <v>0</v>
      </c>
      <c r="F257" s="20">
        <v>0</v>
      </c>
      <c r="G257" s="20">
        <v>0</v>
      </c>
      <c r="H257" s="90">
        <f t="shared" si="267"/>
        <v>0</v>
      </c>
      <c r="I257" s="20">
        <v>0</v>
      </c>
      <c r="J257" s="20">
        <v>0</v>
      </c>
      <c r="K257" s="20">
        <v>0</v>
      </c>
      <c r="L257" s="20">
        <f t="shared" si="209"/>
        <v>0</v>
      </c>
      <c r="M257" s="20">
        <v>0</v>
      </c>
      <c r="N257" s="20">
        <v>0</v>
      </c>
      <c r="O257" s="20">
        <v>0</v>
      </c>
      <c r="P257" s="20">
        <f t="shared" si="211"/>
        <v>0</v>
      </c>
      <c r="Q257" s="20">
        <v>0</v>
      </c>
      <c r="R257" s="20">
        <v>0</v>
      </c>
      <c r="S257" s="20">
        <v>0</v>
      </c>
      <c r="T257" s="20">
        <f t="shared" si="272"/>
        <v>0</v>
      </c>
      <c r="U257" s="20">
        <v>0</v>
      </c>
      <c r="V257" s="20">
        <v>0</v>
      </c>
      <c r="W257" s="20">
        <v>0</v>
      </c>
      <c r="X257" s="90">
        <f t="shared" si="273"/>
        <v>0</v>
      </c>
      <c r="Y257" s="20">
        <v>0</v>
      </c>
      <c r="Z257" s="20">
        <v>0</v>
      </c>
      <c r="AA257" s="20">
        <v>0</v>
      </c>
      <c r="AB257" s="20">
        <f t="shared" si="206"/>
        <v>0</v>
      </c>
      <c r="AC257" s="20">
        <v>0</v>
      </c>
      <c r="AD257" s="20">
        <v>0</v>
      </c>
      <c r="AE257" s="20">
        <v>0</v>
      </c>
      <c r="AF257" s="90">
        <f t="shared" si="208"/>
        <v>0</v>
      </c>
    </row>
    <row r="258" spans="1:32" ht="17.25" customHeight="1" x14ac:dyDescent="0.2">
      <c r="A258" s="4" t="s">
        <v>114</v>
      </c>
      <c r="B258" s="23"/>
      <c r="C258" s="28">
        <v>7</v>
      </c>
      <c r="D258" s="29" t="s">
        <v>19</v>
      </c>
      <c r="E258" s="20">
        <v>0</v>
      </c>
      <c r="F258" s="20">
        <v>0</v>
      </c>
      <c r="G258" s="20">
        <v>0</v>
      </c>
      <c r="H258" s="30">
        <f t="shared" si="267"/>
        <v>0</v>
      </c>
      <c r="I258" s="20">
        <v>0</v>
      </c>
      <c r="J258" s="20">
        <v>0</v>
      </c>
      <c r="K258" s="20">
        <v>0</v>
      </c>
      <c r="L258" s="26">
        <f t="shared" ref="L258:L330" si="274">+K258+J258+I258</f>
        <v>0</v>
      </c>
      <c r="M258" s="20">
        <v>0</v>
      </c>
      <c r="N258" s="20">
        <v>0</v>
      </c>
      <c r="O258" s="20">
        <v>0</v>
      </c>
      <c r="P258" s="26">
        <f t="shared" ref="P258:P330" si="275">+O258+N258+M258</f>
        <v>0</v>
      </c>
      <c r="Q258" s="20">
        <v>0</v>
      </c>
      <c r="R258" s="20">
        <v>0</v>
      </c>
      <c r="S258" s="20">
        <v>0</v>
      </c>
      <c r="T258" s="26">
        <f t="shared" si="272"/>
        <v>0</v>
      </c>
      <c r="U258" s="20">
        <v>0</v>
      </c>
      <c r="V258" s="20">
        <v>0</v>
      </c>
      <c r="W258" s="20">
        <v>0</v>
      </c>
      <c r="X258" s="30">
        <f t="shared" si="273"/>
        <v>0</v>
      </c>
      <c r="Y258" s="20">
        <v>0</v>
      </c>
      <c r="Z258" s="20">
        <v>0</v>
      </c>
      <c r="AA258" s="20">
        <v>0</v>
      </c>
      <c r="AB258" s="26">
        <f t="shared" si="206"/>
        <v>0</v>
      </c>
      <c r="AC258" s="20">
        <v>0</v>
      </c>
      <c r="AD258" s="20">
        <v>0</v>
      </c>
      <c r="AE258" s="20">
        <v>0</v>
      </c>
      <c r="AF258" s="30">
        <f t="shared" si="208"/>
        <v>0</v>
      </c>
    </row>
    <row r="259" spans="1:32" ht="17.25" customHeight="1" x14ac:dyDescent="0.2">
      <c r="A259" s="4" t="s">
        <v>115</v>
      </c>
      <c r="B259" s="23"/>
      <c r="C259" s="28">
        <v>8</v>
      </c>
      <c r="D259" s="29" t="s">
        <v>20</v>
      </c>
      <c r="E259" s="20">
        <v>0</v>
      </c>
      <c r="F259" s="20">
        <v>103278</v>
      </c>
      <c r="G259" s="20">
        <v>0</v>
      </c>
      <c r="H259" s="30">
        <f t="shared" si="267"/>
        <v>103278</v>
      </c>
      <c r="I259" s="20">
        <v>0</v>
      </c>
      <c r="J259" s="20">
        <v>0</v>
      </c>
      <c r="K259" s="20">
        <v>0</v>
      </c>
      <c r="L259" s="26">
        <f t="shared" si="274"/>
        <v>0</v>
      </c>
      <c r="M259" s="20">
        <v>0</v>
      </c>
      <c r="N259" s="20">
        <v>103278</v>
      </c>
      <c r="O259" s="20">
        <v>0</v>
      </c>
      <c r="P259" s="26">
        <f t="shared" si="275"/>
        <v>103278</v>
      </c>
      <c r="Q259" s="20">
        <v>0</v>
      </c>
      <c r="R259" s="20">
        <v>0</v>
      </c>
      <c r="S259" s="20">
        <v>0</v>
      </c>
      <c r="T259" s="26">
        <f t="shared" si="272"/>
        <v>0</v>
      </c>
      <c r="U259" s="20">
        <v>0</v>
      </c>
      <c r="V259" s="20">
        <v>103278</v>
      </c>
      <c r="W259" s="20">
        <v>0</v>
      </c>
      <c r="X259" s="30">
        <f t="shared" si="273"/>
        <v>103278</v>
      </c>
      <c r="Y259" s="20">
        <v>0</v>
      </c>
      <c r="Z259" s="20">
        <v>0</v>
      </c>
      <c r="AA259" s="20">
        <v>0</v>
      </c>
      <c r="AB259" s="26">
        <f t="shared" si="206"/>
        <v>0</v>
      </c>
      <c r="AC259" s="20">
        <v>0</v>
      </c>
      <c r="AD259" s="20">
        <v>103278</v>
      </c>
      <c r="AE259" s="20">
        <v>0</v>
      </c>
      <c r="AF259" s="30">
        <f t="shared" si="208"/>
        <v>103278</v>
      </c>
    </row>
    <row r="260" spans="1:32" ht="17.25" customHeight="1" x14ac:dyDescent="0.2">
      <c r="A260" s="4" t="s">
        <v>47</v>
      </c>
      <c r="B260" s="83">
        <v>86</v>
      </c>
      <c r="C260" s="84" t="s">
        <v>53</v>
      </c>
      <c r="D260" s="54"/>
      <c r="E260" s="55">
        <v>0</v>
      </c>
      <c r="F260" s="55">
        <v>0</v>
      </c>
      <c r="G260" s="55">
        <v>0</v>
      </c>
      <c r="H260" s="96">
        <f t="shared" si="267"/>
        <v>0</v>
      </c>
      <c r="I260" s="55">
        <v>0</v>
      </c>
      <c r="J260" s="55">
        <v>0</v>
      </c>
      <c r="K260" s="55">
        <v>0</v>
      </c>
      <c r="L260" s="55">
        <f t="shared" si="274"/>
        <v>0</v>
      </c>
      <c r="M260" s="55">
        <v>0</v>
      </c>
      <c r="N260" s="55">
        <v>0</v>
      </c>
      <c r="O260" s="55">
        <v>0</v>
      </c>
      <c r="P260" s="56">
        <f t="shared" si="275"/>
        <v>0</v>
      </c>
      <c r="Q260" s="55">
        <v>0</v>
      </c>
      <c r="R260" s="55">
        <v>0</v>
      </c>
      <c r="S260" s="55">
        <v>0</v>
      </c>
      <c r="T260" s="55">
        <f t="shared" si="272"/>
        <v>0</v>
      </c>
      <c r="U260" s="55">
        <v>0</v>
      </c>
      <c r="V260" s="55">
        <v>0</v>
      </c>
      <c r="W260" s="55">
        <v>0</v>
      </c>
      <c r="X260" s="97">
        <f t="shared" si="273"/>
        <v>0</v>
      </c>
      <c r="Y260" s="55">
        <v>0</v>
      </c>
      <c r="Z260" s="55">
        <v>0</v>
      </c>
      <c r="AA260" s="55">
        <v>0</v>
      </c>
      <c r="AB260" s="55">
        <f t="shared" si="206"/>
        <v>0</v>
      </c>
      <c r="AC260" s="55">
        <v>0</v>
      </c>
      <c r="AD260" s="55">
        <v>0</v>
      </c>
      <c r="AE260" s="55">
        <v>0</v>
      </c>
      <c r="AF260" s="97">
        <f t="shared" si="208"/>
        <v>0</v>
      </c>
    </row>
    <row r="261" spans="1:32" ht="17.25" customHeight="1" x14ac:dyDescent="0.2">
      <c r="A261" s="4"/>
      <c r="B261" s="89" t="s">
        <v>57</v>
      </c>
      <c r="C261" s="247" t="s">
        <v>123</v>
      </c>
      <c r="D261" s="247"/>
      <c r="E261" s="88">
        <f>SUM(E262:E270)</f>
        <v>0</v>
      </c>
      <c r="F261" s="88">
        <f>SUM(F262:F270)</f>
        <v>3418</v>
      </c>
      <c r="G261" s="88">
        <f>SUM(G262:G270)</f>
        <v>0</v>
      </c>
      <c r="H261" s="186">
        <f t="shared" ref="H261:H270" si="276">+G261+F261+E261</f>
        <v>3418</v>
      </c>
      <c r="I261" s="88">
        <f>SUM(I262:I270)</f>
        <v>0</v>
      </c>
      <c r="J261" s="88">
        <f>SUM(J262:J270)</f>
        <v>0</v>
      </c>
      <c r="K261" s="88">
        <f>SUM(K262:K270)</f>
        <v>0</v>
      </c>
      <c r="L261" s="88">
        <f t="shared" ref="L261:L266" si="277">+K261+J261+I261</f>
        <v>0</v>
      </c>
      <c r="M261" s="64">
        <f t="shared" ref="M261:O270" si="278">+I261+E261</f>
        <v>0</v>
      </c>
      <c r="N261" s="64">
        <f t="shared" si="278"/>
        <v>3418</v>
      </c>
      <c r="O261" s="64">
        <f t="shared" si="278"/>
        <v>0</v>
      </c>
      <c r="P261" s="88">
        <f t="shared" ref="P261:P266" si="279">+O261+N261+M261</f>
        <v>3418</v>
      </c>
      <c r="Q261" s="88">
        <f>SUM(Q262:Q270)</f>
        <v>0</v>
      </c>
      <c r="R261" s="88">
        <f>SUM(R262:R270)</f>
        <v>0</v>
      </c>
      <c r="S261" s="88">
        <f>SUM(S262:S270)</f>
        <v>0</v>
      </c>
      <c r="T261" s="88">
        <f t="shared" si="272"/>
        <v>0</v>
      </c>
      <c r="U261" s="64">
        <f t="shared" ref="U261:U265" si="280">+Q261+M261</f>
        <v>0</v>
      </c>
      <c r="V261" s="64">
        <f t="shared" ref="V261:V265" si="281">+R261+N261</f>
        <v>3418</v>
      </c>
      <c r="W261" s="64">
        <f t="shared" ref="W261:W265" si="282">+S261+O261</f>
        <v>0</v>
      </c>
      <c r="X261" s="186">
        <f t="shared" si="273"/>
        <v>3418</v>
      </c>
      <c r="Y261" s="88">
        <f>SUM(Y262:Y270)</f>
        <v>0</v>
      </c>
      <c r="Z261" s="88">
        <f>SUM(Z262:Z270)</f>
        <v>0</v>
      </c>
      <c r="AA261" s="88">
        <f>SUM(AA262:AA270)</f>
        <v>0</v>
      </c>
      <c r="AB261" s="88">
        <f t="shared" si="206"/>
        <v>0</v>
      </c>
      <c r="AC261" s="64">
        <f t="shared" ref="AC261:AC265" si="283">+Y261+U261</f>
        <v>0</v>
      </c>
      <c r="AD261" s="64">
        <f t="shared" ref="AD261:AD265" si="284">+Z261+V261</f>
        <v>3418</v>
      </c>
      <c r="AE261" s="64">
        <f t="shared" ref="AE261:AE265" si="285">+AA261+W261</f>
        <v>0</v>
      </c>
      <c r="AF261" s="186">
        <f t="shared" si="208"/>
        <v>3418</v>
      </c>
    </row>
    <row r="262" spans="1:32" ht="17.25" customHeight="1" x14ac:dyDescent="0.2">
      <c r="A262" s="4"/>
      <c r="B262" s="47"/>
      <c r="C262" s="48">
        <v>1</v>
      </c>
      <c r="D262" s="49" t="s">
        <v>11</v>
      </c>
      <c r="E262" s="20"/>
      <c r="F262" s="20">
        <v>197</v>
      </c>
      <c r="G262" s="20"/>
      <c r="H262" s="119">
        <f t="shared" si="276"/>
        <v>197</v>
      </c>
      <c r="I262" s="20"/>
      <c r="J262" s="20"/>
      <c r="K262" s="20"/>
      <c r="L262" s="50">
        <f t="shared" si="277"/>
        <v>0</v>
      </c>
      <c r="M262" s="20">
        <f t="shared" si="278"/>
        <v>0</v>
      </c>
      <c r="N262" s="20">
        <f t="shared" si="278"/>
        <v>197</v>
      </c>
      <c r="O262" s="20">
        <f t="shared" si="278"/>
        <v>0</v>
      </c>
      <c r="P262" s="51">
        <f t="shared" si="279"/>
        <v>197</v>
      </c>
      <c r="Q262" s="20"/>
      <c r="R262" s="20"/>
      <c r="S262" s="20"/>
      <c r="T262" s="50">
        <f t="shared" si="272"/>
        <v>0</v>
      </c>
      <c r="U262" s="20">
        <f t="shared" si="280"/>
        <v>0</v>
      </c>
      <c r="V262" s="20">
        <f t="shared" si="281"/>
        <v>197</v>
      </c>
      <c r="W262" s="20">
        <f t="shared" si="282"/>
        <v>0</v>
      </c>
      <c r="X262" s="181">
        <f t="shared" si="273"/>
        <v>197</v>
      </c>
      <c r="Y262" s="20"/>
      <c r="Z262" s="20"/>
      <c r="AA262" s="20"/>
      <c r="AB262" s="50">
        <f t="shared" si="206"/>
        <v>0</v>
      </c>
      <c r="AC262" s="20">
        <f t="shared" si="283"/>
        <v>0</v>
      </c>
      <c r="AD262" s="20">
        <f t="shared" si="284"/>
        <v>197</v>
      </c>
      <c r="AE262" s="20">
        <f t="shared" si="285"/>
        <v>0</v>
      </c>
      <c r="AF262" s="181">
        <f t="shared" si="208"/>
        <v>197</v>
      </c>
    </row>
    <row r="263" spans="1:32" ht="30" x14ac:dyDescent="0.2">
      <c r="A263" s="4"/>
      <c r="B263" s="23"/>
      <c r="C263" s="24">
        <v>2</v>
      </c>
      <c r="D263" s="25" t="s">
        <v>12</v>
      </c>
      <c r="E263" s="20"/>
      <c r="F263" s="20">
        <v>83</v>
      </c>
      <c r="G263" s="20"/>
      <c r="H263" s="30">
        <f t="shared" si="276"/>
        <v>83</v>
      </c>
      <c r="I263" s="20"/>
      <c r="J263" s="20"/>
      <c r="K263" s="20"/>
      <c r="L263" s="26">
        <f t="shared" si="277"/>
        <v>0</v>
      </c>
      <c r="M263" s="20">
        <f t="shared" si="278"/>
        <v>0</v>
      </c>
      <c r="N263" s="20">
        <f t="shared" si="278"/>
        <v>83</v>
      </c>
      <c r="O263" s="20">
        <f t="shared" si="278"/>
        <v>0</v>
      </c>
      <c r="P263" s="27">
        <f t="shared" si="279"/>
        <v>83</v>
      </c>
      <c r="Q263" s="20"/>
      <c r="R263" s="20"/>
      <c r="S263" s="20"/>
      <c r="T263" s="26">
        <f t="shared" si="272"/>
        <v>0</v>
      </c>
      <c r="U263" s="20">
        <f t="shared" si="280"/>
        <v>0</v>
      </c>
      <c r="V263" s="20">
        <f t="shared" si="281"/>
        <v>83</v>
      </c>
      <c r="W263" s="20">
        <f t="shared" si="282"/>
        <v>0</v>
      </c>
      <c r="X263" s="31">
        <f t="shared" si="273"/>
        <v>83</v>
      </c>
      <c r="Y263" s="20"/>
      <c r="Z263" s="20"/>
      <c r="AA263" s="20"/>
      <c r="AB263" s="26">
        <f t="shared" si="206"/>
        <v>0</v>
      </c>
      <c r="AC263" s="20">
        <f t="shared" si="283"/>
        <v>0</v>
      </c>
      <c r="AD263" s="20">
        <f t="shared" si="284"/>
        <v>83</v>
      </c>
      <c r="AE263" s="20">
        <f t="shared" si="285"/>
        <v>0</v>
      </c>
      <c r="AF263" s="31">
        <f t="shared" si="208"/>
        <v>83</v>
      </c>
    </row>
    <row r="264" spans="1:32" ht="17.25" customHeight="1" x14ac:dyDescent="0.2">
      <c r="A264" s="4"/>
      <c r="B264" s="23"/>
      <c r="C264" s="28">
        <v>3</v>
      </c>
      <c r="D264" s="29" t="s">
        <v>13</v>
      </c>
      <c r="E264" s="20"/>
      <c r="F264" s="20">
        <v>3138</v>
      </c>
      <c r="G264" s="20"/>
      <c r="H264" s="30">
        <f t="shared" si="276"/>
        <v>3138</v>
      </c>
      <c r="I264" s="20"/>
      <c r="J264" s="20"/>
      <c r="K264" s="20"/>
      <c r="L264" s="26">
        <f t="shared" si="277"/>
        <v>0</v>
      </c>
      <c r="M264" s="20">
        <f t="shared" si="278"/>
        <v>0</v>
      </c>
      <c r="N264" s="20">
        <f t="shared" si="278"/>
        <v>3138</v>
      </c>
      <c r="O264" s="20">
        <f t="shared" si="278"/>
        <v>0</v>
      </c>
      <c r="P264" s="27">
        <f t="shared" si="279"/>
        <v>3138</v>
      </c>
      <c r="Q264" s="20"/>
      <c r="R264" s="20"/>
      <c r="S264" s="20"/>
      <c r="T264" s="26">
        <f t="shared" si="272"/>
        <v>0</v>
      </c>
      <c r="U264" s="20">
        <f t="shared" si="280"/>
        <v>0</v>
      </c>
      <c r="V264" s="20">
        <f t="shared" si="281"/>
        <v>3138</v>
      </c>
      <c r="W264" s="20">
        <f t="shared" si="282"/>
        <v>0</v>
      </c>
      <c r="X264" s="31">
        <f t="shared" si="273"/>
        <v>3138</v>
      </c>
      <c r="Y264" s="20"/>
      <c r="Z264" s="20"/>
      <c r="AA264" s="20"/>
      <c r="AB264" s="26">
        <f t="shared" si="206"/>
        <v>0</v>
      </c>
      <c r="AC264" s="20">
        <f t="shared" si="283"/>
        <v>0</v>
      </c>
      <c r="AD264" s="20">
        <f t="shared" si="284"/>
        <v>3138</v>
      </c>
      <c r="AE264" s="20">
        <f t="shared" si="285"/>
        <v>0</v>
      </c>
      <c r="AF264" s="31">
        <f t="shared" si="208"/>
        <v>3138</v>
      </c>
    </row>
    <row r="265" spans="1:32" ht="17.25" customHeight="1" x14ac:dyDescent="0.2">
      <c r="A265" s="4"/>
      <c r="B265" s="23"/>
      <c r="C265" s="28">
        <v>4</v>
      </c>
      <c r="D265" s="29" t="s">
        <v>14</v>
      </c>
      <c r="E265" s="20"/>
      <c r="F265" s="20"/>
      <c r="G265" s="20"/>
      <c r="H265" s="30">
        <f t="shared" si="276"/>
        <v>0</v>
      </c>
      <c r="I265" s="20"/>
      <c r="J265" s="20"/>
      <c r="K265" s="20"/>
      <c r="L265" s="26">
        <f t="shared" si="277"/>
        <v>0</v>
      </c>
      <c r="M265" s="20">
        <f t="shared" si="278"/>
        <v>0</v>
      </c>
      <c r="N265" s="20">
        <f t="shared" si="278"/>
        <v>0</v>
      </c>
      <c r="O265" s="20">
        <f t="shared" si="278"/>
        <v>0</v>
      </c>
      <c r="P265" s="27">
        <f t="shared" si="279"/>
        <v>0</v>
      </c>
      <c r="Q265" s="20"/>
      <c r="R265" s="20"/>
      <c r="S265" s="20"/>
      <c r="T265" s="26">
        <f t="shared" si="272"/>
        <v>0</v>
      </c>
      <c r="U265" s="20">
        <f t="shared" si="280"/>
        <v>0</v>
      </c>
      <c r="V265" s="20">
        <f t="shared" si="281"/>
        <v>0</v>
      </c>
      <c r="W265" s="20">
        <f t="shared" si="282"/>
        <v>0</v>
      </c>
      <c r="X265" s="31">
        <f t="shared" si="273"/>
        <v>0</v>
      </c>
      <c r="Y265" s="20"/>
      <c r="Z265" s="20"/>
      <c r="AA265" s="20"/>
      <c r="AB265" s="26">
        <f t="shared" si="206"/>
        <v>0</v>
      </c>
      <c r="AC265" s="20">
        <f t="shared" si="283"/>
        <v>0</v>
      </c>
      <c r="AD265" s="20">
        <f t="shared" si="284"/>
        <v>0</v>
      </c>
      <c r="AE265" s="20">
        <f t="shared" si="285"/>
        <v>0</v>
      </c>
      <c r="AF265" s="31">
        <f t="shared" si="208"/>
        <v>0</v>
      </c>
    </row>
    <row r="266" spans="1:32" ht="17.25" customHeight="1" x14ac:dyDescent="0.2">
      <c r="A266" s="4">
        <v>8</v>
      </c>
      <c r="B266" s="23"/>
      <c r="C266" s="28">
        <v>5</v>
      </c>
      <c r="D266" s="29" t="s">
        <v>15</v>
      </c>
      <c r="E266" s="20">
        <v>0</v>
      </c>
      <c r="F266" s="20">
        <v>0</v>
      </c>
      <c r="G266" s="20">
        <v>0</v>
      </c>
      <c r="H266" s="30">
        <f t="shared" si="276"/>
        <v>0</v>
      </c>
      <c r="I266" s="20">
        <v>0</v>
      </c>
      <c r="J266" s="20">
        <v>0</v>
      </c>
      <c r="K266" s="20">
        <v>0</v>
      </c>
      <c r="L266" s="30">
        <f t="shared" si="277"/>
        <v>0</v>
      </c>
      <c r="M266" s="20">
        <v>0</v>
      </c>
      <c r="N266" s="20">
        <v>0</v>
      </c>
      <c r="O266" s="20">
        <v>0</v>
      </c>
      <c r="P266" s="30">
        <f t="shared" si="279"/>
        <v>0</v>
      </c>
      <c r="Q266" s="20">
        <v>0</v>
      </c>
      <c r="R266" s="20">
        <v>0</v>
      </c>
      <c r="S266" s="20">
        <v>0</v>
      </c>
      <c r="T266" s="30">
        <f t="shared" si="272"/>
        <v>0</v>
      </c>
      <c r="U266" s="20">
        <v>0</v>
      </c>
      <c r="V266" s="20">
        <v>0</v>
      </c>
      <c r="W266" s="20">
        <v>0</v>
      </c>
      <c r="X266" s="30">
        <f t="shared" si="273"/>
        <v>0</v>
      </c>
      <c r="Y266" s="20">
        <v>0</v>
      </c>
      <c r="Z266" s="20">
        <v>0</v>
      </c>
      <c r="AA266" s="20">
        <v>0</v>
      </c>
      <c r="AB266" s="30">
        <f t="shared" ref="AB266:AB268" si="286">+AA266+Z266+Y266</f>
        <v>0</v>
      </c>
      <c r="AC266" s="20">
        <v>0</v>
      </c>
      <c r="AD266" s="20">
        <v>0</v>
      </c>
      <c r="AE266" s="20">
        <v>0</v>
      </c>
      <c r="AF266" s="30">
        <f t="shared" ref="AF266:AF268" si="287">+AE266+AD266+AC266</f>
        <v>0</v>
      </c>
    </row>
    <row r="267" spans="1:32" ht="17.25" customHeight="1" x14ac:dyDescent="0.2">
      <c r="A267" s="4" t="s">
        <v>113</v>
      </c>
      <c r="B267" s="17"/>
      <c r="C267" s="18">
        <v>6</v>
      </c>
      <c r="D267" s="19" t="s">
        <v>17</v>
      </c>
      <c r="E267" s="20">
        <v>0</v>
      </c>
      <c r="F267" s="20">
        <v>0</v>
      </c>
      <c r="G267" s="20">
        <v>0</v>
      </c>
      <c r="H267" s="90">
        <f t="shared" si="276"/>
        <v>0</v>
      </c>
      <c r="I267" s="20">
        <v>0</v>
      </c>
      <c r="J267" s="20">
        <v>0</v>
      </c>
      <c r="K267" s="20">
        <v>0</v>
      </c>
      <c r="L267" s="20">
        <f t="shared" ref="L267:L268" si="288">+K267+J267+I267</f>
        <v>0</v>
      </c>
      <c r="M267" s="20">
        <v>0</v>
      </c>
      <c r="N267" s="20">
        <v>0</v>
      </c>
      <c r="O267" s="20">
        <v>0</v>
      </c>
      <c r="P267" s="20">
        <f t="shared" ref="P267:P268" si="289">+O267+N267+M267</f>
        <v>0</v>
      </c>
      <c r="Q267" s="20">
        <v>0</v>
      </c>
      <c r="R267" s="20">
        <v>0</v>
      </c>
      <c r="S267" s="20">
        <v>0</v>
      </c>
      <c r="T267" s="20">
        <f t="shared" si="272"/>
        <v>0</v>
      </c>
      <c r="U267" s="20">
        <v>0</v>
      </c>
      <c r="V267" s="20">
        <v>0</v>
      </c>
      <c r="W267" s="20">
        <v>0</v>
      </c>
      <c r="X267" s="90">
        <f t="shared" si="273"/>
        <v>0</v>
      </c>
      <c r="Y267" s="20">
        <v>0</v>
      </c>
      <c r="Z267" s="20">
        <v>0</v>
      </c>
      <c r="AA267" s="20">
        <v>0</v>
      </c>
      <c r="AB267" s="20">
        <f t="shared" si="286"/>
        <v>0</v>
      </c>
      <c r="AC267" s="20">
        <v>0</v>
      </c>
      <c r="AD267" s="20">
        <v>0</v>
      </c>
      <c r="AE267" s="20">
        <v>0</v>
      </c>
      <c r="AF267" s="90">
        <f t="shared" si="287"/>
        <v>0</v>
      </c>
    </row>
    <row r="268" spans="1:32" ht="17.25" customHeight="1" x14ac:dyDescent="0.2">
      <c r="A268" s="4" t="s">
        <v>114</v>
      </c>
      <c r="B268" s="23"/>
      <c r="C268" s="28">
        <v>7</v>
      </c>
      <c r="D268" s="29" t="s">
        <v>19</v>
      </c>
      <c r="E268" s="20">
        <v>0</v>
      </c>
      <c r="F268" s="20">
        <v>0</v>
      </c>
      <c r="G268" s="20">
        <v>0</v>
      </c>
      <c r="H268" s="30">
        <f t="shared" si="276"/>
        <v>0</v>
      </c>
      <c r="I268" s="20">
        <v>0</v>
      </c>
      <c r="J268" s="20">
        <v>0</v>
      </c>
      <c r="K268" s="20">
        <v>0</v>
      </c>
      <c r="L268" s="26">
        <f t="shared" si="288"/>
        <v>0</v>
      </c>
      <c r="M268" s="20">
        <v>0</v>
      </c>
      <c r="N268" s="20">
        <v>0</v>
      </c>
      <c r="O268" s="20">
        <v>0</v>
      </c>
      <c r="P268" s="26">
        <f t="shared" si="289"/>
        <v>0</v>
      </c>
      <c r="Q268" s="20">
        <v>0</v>
      </c>
      <c r="R268" s="20">
        <v>0</v>
      </c>
      <c r="S268" s="20">
        <v>0</v>
      </c>
      <c r="T268" s="26">
        <f t="shared" si="272"/>
        <v>0</v>
      </c>
      <c r="U268" s="20">
        <v>0</v>
      </c>
      <c r="V268" s="20">
        <v>0</v>
      </c>
      <c r="W268" s="20">
        <v>0</v>
      </c>
      <c r="X268" s="30">
        <f t="shared" si="273"/>
        <v>0</v>
      </c>
      <c r="Y268" s="20">
        <v>0</v>
      </c>
      <c r="Z268" s="20">
        <v>0</v>
      </c>
      <c r="AA268" s="20">
        <v>0</v>
      </c>
      <c r="AB268" s="26">
        <f t="shared" si="286"/>
        <v>0</v>
      </c>
      <c r="AC268" s="20">
        <v>0</v>
      </c>
      <c r="AD268" s="20">
        <v>0</v>
      </c>
      <c r="AE268" s="20">
        <v>0</v>
      </c>
      <c r="AF268" s="30">
        <f t="shared" si="287"/>
        <v>0</v>
      </c>
    </row>
    <row r="269" spans="1:32" ht="17.25" customHeight="1" x14ac:dyDescent="0.2">
      <c r="A269" s="4" t="s">
        <v>115</v>
      </c>
      <c r="B269" s="23"/>
      <c r="C269" s="28">
        <v>8</v>
      </c>
      <c r="D269" s="29" t="s">
        <v>20</v>
      </c>
      <c r="E269" s="20">
        <v>0</v>
      </c>
      <c r="F269" s="20">
        <v>0</v>
      </c>
      <c r="G269" s="20">
        <v>0</v>
      </c>
      <c r="H269" s="30">
        <f t="shared" si="276"/>
        <v>0</v>
      </c>
      <c r="I269" s="20">
        <v>0</v>
      </c>
      <c r="J269" s="20">
        <v>0</v>
      </c>
      <c r="K269" s="20">
        <v>0</v>
      </c>
      <c r="L269" s="26">
        <f>+K269+J269+I269</f>
        <v>0</v>
      </c>
      <c r="M269" s="20">
        <f t="shared" si="278"/>
        <v>0</v>
      </c>
      <c r="N269" s="20">
        <f t="shared" si="278"/>
        <v>0</v>
      </c>
      <c r="O269" s="20">
        <f t="shared" si="278"/>
        <v>0</v>
      </c>
      <c r="P269" s="26">
        <f>+O269+N269+M269</f>
        <v>0</v>
      </c>
      <c r="Q269" s="20">
        <v>0</v>
      </c>
      <c r="R269" s="20">
        <v>0</v>
      </c>
      <c r="S269" s="20">
        <v>0</v>
      </c>
      <c r="T269" s="26">
        <f>+S269+R269+Q269</f>
        <v>0</v>
      </c>
      <c r="U269" s="20">
        <f t="shared" ref="U269:U270" si="290">+Q269+M269</f>
        <v>0</v>
      </c>
      <c r="V269" s="20">
        <f t="shared" ref="V269:V270" si="291">+R269+N269</f>
        <v>0</v>
      </c>
      <c r="W269" s="20">
        <f t="shared" ref="W269:W270" si="292">+S269+O269</f>
        <v>0</v>
      </c>
      <c r="X269" s="30">
        <f>+W269+V269+U269</f>
        <v>0</v>
      </c>
      <c r="Y269" s="20">
        <v>0</v>
      </c>
      <c r="Z269" s="20">
        <v>0</v>
      </c>
      <c r="AA269" s="20">
        <v>0</v>
      </c>
      <c r="AB269" s="26">
        <f>+AA269+Z269+Y269</f>
        <v>0</v>
      </c>
      <c r="AC269" s="20">
        <f t="shared" ref="AC269:AC270" si="293">+Y269+U269</f>
        <v>0</v>
      </c>
      <c r="AD269" s="20">
        <f t="shared" ref="AD269:AD270" si="294">+Z269+V269</f>
        <v>0</v>
      </c>
      <c r="AE269" s="20">
        <f t="shared" ref="AE269:AE270" si="295">+AA269+W269</f>
        <v>0</v>
      </c>
      <c r="AF269" s="30">
        <f>+AE269+AD269+AC269</f>
        <v>0</v>
      </c>
    </row>
    <row r="270" spans="1:32" ht="17.25" customHeight="1" x14ac:dyDescent="0.2">
      <c r="A270" s="4" t="s">
        <v>47</v>
      </c>
      <c r="B270" s="83">
        <v>86</v>
      </c>
      <c r="C270" s="84" t="s">
        <v>53</v>
      </c>
      <c r="D270" s="54"/>
      <c r="E270" s="55"/>
      <c r="F270" s="55"/>
      <c r="G270" s="55"/>
      <c r="H270" s="96">
        <f t="shared" si="276"/>
        <v>0</v>
      </c>
      <c r="I270" s="55"/>
      <c r="J270" s="55"/>
      <c r="K270" s="55"/>
      <c r="L270" s="55">
        <f>+K270+J270+I270</f>
        <v>0</v>
      </c>
      <c r="M270" s="55">
        <f t="shared" si="278"/>
        <v>0</v>
      </c>
      <c r="N270" s="55">
        <f t="shared" si="278"/>
        <v>0</v>
      </c>
      <c r="O270" s="55">
        <f t="shared" si="278"/>
        <v>0</v>
      </c>
      <c r="P270" s="56">
        <f>+O270+N270+M270</f>
        <v>0</v>
      </c>
      <c r="Q270" s="55"/>
      <c r="R270" s="55"/>
      <c r="S270" s="55"/>
      <c r="T270" s="55">
        <f>+S270+R270+Q270</f>
        <v>0</v>
      </c>
      <c r="U270" s="55">
        <f t="shared" si="290"/>
        <v>0</v>
      </c>
      <c r="V270" s="55">
        <f t="shared" si="291"/>
        <v>0</v>
      </c>
      <c r="W270" s="55">
        <f t="shared" si="292"/>
        <v>0</v>
      </c>
      <c r="X270" s="97">
        <f>+W270+V270+U270</f>
        <v>0</v>
      </c>
      <c r="Y270" s="55"/>
      <c r="Z270" s="55"/>
      <c r="AA270" s="55"/>
      <c r="AB270" s="55">
        <f>+AA270+Z270+Y270</f>
        <v>0</v>
      </c>
      <c r="AC270" s="55">
        <f t="shared" si="293"/>
        <v>0</v>
      </c>
      <c r="AD270" s="55">
        <f t="shared" si="294"/>
        <v>0</v>
      </c>
      <c r="AE270" s="55">
        <f t="shared" si="295"/>
        <v>0</v>
      </c>
      <c r="AF270" s="97">
        <f>+AE270+AD270+AC270</f>
        <v>0</v>
      </c>
    </row>
    <row r="271" spans="1:32" ht="17.25" hidden="1" customHeight="1" outlineLevel="1" x14ac:dyDescent="0.2">
      <c r="A271" s="4"/>
      <c r="B271" s="189" t="s">
        <v>130</v>
      </c>
      <c r="C271" s="247" t="s">
        <v>124</v>
      </c>
      <c r="D271" s="247"/>
      <c r="E271" s="88">
        <f>SUM(E272:E280)</f>
        <v>0</v>
      </c>
      <c r="F271" s="88">
        <f>SUM(F272:F280)</f>
        <v>0</v>
      </c>
      <c r="G271" s="88">
        <f>SUM(G272:G280)</f>
        <v>0</v>
      </c>
      <c r="H271" s="186">
        <f t="shared" ref="H271:H278" si="296">+G271+F271+E271</f>
        <v>0</v>
      </c>
      <c r="I271" s="88">
        <f>SUM(I272:I280)</f>
        <v>0</v>
      </c>
      <c r="J271" s="88">
        <f>SUM(J272:J280)</f>
        <v>0</v>
      </c>
      <c r="K271" s="88">
        <f>SUM(K272:K280)</f>
        <v>0</v>
      </c>
      <c r="L271" s="88">
        <f t="shared" ref="L271:L279" si="297">+K271+J271+I271</f>
        <v>0</v>
      </c>
      <c r="M271" s="64">
        <f>SUM(M272:M280)</f>
        <v>0</v>
      </c>
      <c r="N271" s="64">
        <f>SUM(N272:N280)</f>
        <v>0</v>
      </c>
      <c r="O271" s="64">
        <f>SUM(O272:O280)</f>
        <v>0</v>
      </c>
      <c r="P271" s="88">
        <f t="shared" ref="P271:P279" si="298">+O271+N271+M271</f>
        <v>0</v>
      </c>
      <c r="Q271" s="88">
        <f>SUM(Q272:Q280)</f>
        <v>0</v>
      </c>
      <c r="R271" s="88">
        <f>SUM(R272:R280)</f>
        <v>0</v>
      </c>
      <c r="S271" s="88">
        <f>SUM(S272:S280)</f>
        <v>0</v>
      </c>
      <c r="T271" s="88">
        <f t="shared" ref="T271:T280" si="299">+S271+R271+Q271</f>
        <v>0</v>
      </c>
      <c r="U271" s="64">
        <f>SUM(U272:U280)</f>
        <v>0</v>
      </c>
      <c r="V271" s="64">
        <f>SUM(V272:V280)</f>
        <v>0</v>
      </c>
      <c r="W271" s="64">
        <f>SUM(W272:W280)</f>
        <v>0</v>
      </c>
      <c r="X271" s="186">
        <f t="shared" ref="X271:X280" si="300">+W271+V271+U271</f>
        <v>0</v>
      </c>
      <c r="Y271" s="88">
        <f>SUM(Y272:Y280)</f>
        <v>0</v>
      </c>
      <c r="Z271" s="88">
        <f>SUM(Z272:Z280)</f>
        <v>0</v>
      </c>
      <c r="AA271" s="88">
        <f>SUM(AA272:AA280)</f>
        <v>0</v>
      </c>
      <c r="AB271" s="88">
        <f t="shared" ref="AB271:AB280" si="301">+AA271+Z271+Y271</f>
        <v>0</v>
      </c>
      <c r="AC271" s="64">
        <f>SUM(AC272:AC280)</f>
        <v>0</v>
      </c>
      <c r="AD271" s="64">
        <f>SUM(AD272:AD280)</f>
        <v>0</v>
      </c>
      <c r="AE271" s="64">
        <f>SUM(AE272:AE280)</f>
        <v>0</v>
      </c>
      <c r="AF271" s="186">
        <f t="shared" ref="AF271:AF280" si="302">+AE271+AD271+AC271</f>
        <v>0</v>
      </c>
    </row>
    <row r="272" spans="1:32" ht="17.25" hidden="1" customHeight="1" outlineLevel="1" x14ac:dyDescent="0.2">
      <c r="A272" s="4"/>
      <c r="B272" s="47"/>
      <c r="C272" s="48">
        <v>1</v>
      </c>
      <c r="D272" s="49" t="s">
        <v>11</v>
      </c>
      <c r="E272" s="20"/>
      <c r="F272" s="20"/>
      <c r="G272" s="20"/>
      <c r="H272" s="119">
        <f t="shared" si="296"/>
        <v>0</v>
      </c>
      <c r="I272" s="20"/>
      <c r="J272" s="20"/>
      <c r="K272" s="20"/>
      <c r="L272" s="50">
        <f t="shared" si="297"/>
        <v>0</v>
      </c>
      <c r="M272" s="20">
        <f t="shared" ref="M272:M275" si="303">+I272+E272</f>
        <v>0</v>
      </c>
      <c r="N272" s="20">
        <f t="shared" ref="N272:N275" si="304">+J272+F272</f>
        <v>0</v>
      </c>
      <c r="O272" s="20">
        <f t="shared" ref="O272:O275" si="305">+K272+G272</f>
        <v>0</v>
      </c>
      <c r="P272" s="51">
        <f t="shared" si="298"/>
        <v>0</v>
      </c>
      <c r="Q272" s="20"/>
      <c r="R272" s="20"/>
      <c r="S272" s="20"/>
      <c r="T272" s="50">
        <f t="shared" si="299"/>
        <v>0</v>
      </c>
      <c r="U272" s="20">
        <f t="shared" ref="U272:U275" si="306">+Q272+M272</f>
        <v>0</v>
      </c>
      <c r="V272" s="20">
        <f t="shared" ref="V272:V275" si="307">+R272+N272</f>
        <v>0</v>
      </c>
      <c r="W272" s="20">
        <f t="shared" ref="W272:W275" si="308">+S272+O272</f>
        <v>0</v>
      </c>
      <c r="X272" s="181">
        <f t="shared" si="300"/>
        <v>0</v>
      </c>
      <c r="Y272" s="20"/>
      <c r="Z272" s="20"/>
      <c r="AA272" s="20"/>
      <c r="AB272" s="50">
        <f t="shared" si="301"/>
        <v>0</v>
      </c>
      <c r="AC272" s="20">
        <f t="shared" ref="AC272:AC275" si="309">+Y272+U272</f>
        <v>0</v>
      </c>
      <c r="AD272" s="20">
        <f t="shared" ref="AD272:AD275" si="310">+Z272+V272</f>
        <v>0</v>
      </c>
      <c r="AE272" s="20">
        <f t="shared" ref="AE272:AE275" si="311">+AA272+W272</f>
        <v>0</v>
      </c>
      <c r="AF272" s="181">
        <f t="shared" si="302"/>
        <v>0</v>
      </c>
    </row>
    <row r="273" spans="1:32" ht="17.25" hidden="1" customHeight="1" outlineLevel="1" x14ac:dyDescent="0.2">
      <c r="A273" s="4"/>
      <c r="B273" s="23"/>
      <c r="C273" s="24">
        <v>2</v>
      </c>
      <c r="D273" s="25" t="s">
        <v>12</v>
      </c>
      <c r="E273" s="20"/>
      <c r="F273" s="20"/>
      <c r="G273" s="20"/>
      <c r="H273" s="30">
        <f t="shared" si="296"/>
        <v>0</v>
      </c>
      <c r="I273" s="20"/>
      <c r="J273" s="20"/>
      <c r="K273" s="20"/>
      <c r="L273" s="26">
        <f t="shared" si="297"/>
        <v>0</v>
      </c>
      <c r="M273" s="20">
        <f t="shared" si="303"/>
        <v>0</v>
      </c>
      <c r="N273" s="20">
        <f t="shared" si="304"/>
        <v>0</v>
      </c>
      <c r="O273" s="20">
        <f t="shared" si="305"/>
        <v>0</v>
      </c>
      <c r="P273" s="27">
        <f t="shared" si="298"/>
        <v>0</v>
      </c>
      <c r="Q273" s="20"/>
      <c r="R273" s="20"/>
      <c r="S273" s="20"/>
      <c r="T273" s="26">
        <f t="shared" si="299"/>
        <v>0</v>
      </c>
      <c r="U273" s="20">
        <f t="shared" si="306"/>
        <v>0</v>
      </c>
      <c r="V273" s="20">
        <f t="shared" si="307"/>
        <v>0</v>
      </c>
      <c r="W273" s="20">
        <f t="shared" si="308"/>
        <v>0</v>
      </c>
      <c r="X273" s="31">
        <f t="shared" si="300"/>
        <v>0</v>
      </c>
      <c r="Y273" s="20"/>
      <c r="Z273" s="20"/>
      <c r="AA273" s="20"/>
      <c r="AB273" s="26">
        <f t="shared" si="301"/>
        <v>0</v>
      </c>
      <c r="AC273" s="20">
        <f t="shared" si="309"/>
        <v>0</v>
      </c>
      <c r="AD273" s="20">
        <f t="shared" si="310"/>
        <v>0</v>
      </c>
      <c r="AE273" s="20">
        <f t="shared" si="311"/>
        <v>0</v>
      </c>
      <c r="AF273" s="31">
        <f t="shared" si="302"/>
        <v>0</v>
      </c>
    </row>
    <row r="274" spans="1:32" ht="17.25" hidden="1" customHeight="1" outlineLevel="1" x14ac:dyDescent="0.2">
      <c r="A274" s="4"/>
      <c r="B274" s="23"/>
      <c r="C274" s="28">
        <v>3</v>
      </c>
      <c r="D274" s="29" t="s">
        <v>13</v>
      </c>
      <c r="E274" s="20"/>
      <c r="F274" s="20"/>
      <c r="G274" s="20"/>
      <c r="H274" s="30">
        <f t="shared" si="296"/>
        <v>0</v>
      </c>
      <c r="I274" s="20"/>
      <c r="J274" s="20"/>
      <c r="K274" s="20"/>
      <c r="L274" s="26">
        <f t="shared" si="297"/>
        <v>0</v>
      </c>
      <c r="M274" s="20">
        <f t="shared" si="303"/>
        <v>0</v>
      </c>
      <c r="N274" s="20">
        <f t="shared" si="304"/>
        <v>0</v>
      </c>
      <c r="O274" s="20">
        <f t="shared" si="305"/>
        <v>0</v>
      </c>
      <c r="P274" s="27">
        <f t="shared" si="298"/>
        <v>0</v>
      </c>
      <c r="Q274" s="20"/>
      <c r="R274" s="20"/>
      <c r="S274" s="20"/>
      <c r="T274" s="26">
        <f t="shared" si="299"/>
        <v>0</v>
      </c>
      <c r="U274" s="20">
        <f t="shared" si="306"/>
        <v>0</v>
      </c>
      <c r="V274" s="20">
        <f t="shared" si="307"/>
        <v>0</v>
      </c>
      <c r="W274" s="20">
        <f t="shared" si="308"/>
        <v>0</v>
      </c>
      <c r="X274" s="31">
        <f t="shared" si="300"/>
        <v>0</v>
      </c>
      <c r="Y274" s="20"/>
      <c r="Z274" s="20"/>
      <c r="AA274" s="20"/>
      <c r="AB274" s="26">
        <f t="shared" si="301"/>
        <v>0</v>
      </c>
      <c r="AC274" s="20">
        <f t="shared" si="309"/>
        <v>0</v>
      </c>
      <c r="AD274" s="20">
        <f t="shared" si="310"/>
        <v>0</v>
      </c>
      <c r="AE274" s="20">
        <f t="shared" si="311"/>
        <v>0</v>
      </c>
      <c r="AF274" s="31">
        <f t="shared" si="302"/>
        <v>0</v>
      </c>
    </row>
    <row r="275" spans="1:32" ht="17.25" hidden="1" customHeight="1" outlineLevel="1" x14ac:dyDescent="0.2">
      <c r="A275" s="4"/>
      <c r="B275" s="23"/>
      <c r="C275" s="28">
        <v>4</v>
      </c>
      <c r="D275" s="29" t="s">
        <v>14</v>
      </c>
      <c r="E275" s="20"/>
      <c r="F275" s="20"/>
      <c r="G275" s="20"/>
      <c r="H275" s="30">
        <f t="shared" si="296"/>
        <v>0</v>
      </c>
      <c r="I275" s="20"/>
      <c r="J275" s="20"/>
      <c r="K275" s="20"/>
      <c r="L275" s="26">
        <f t="shared" si="297"/>
        <v>0</v>
      </c>
      <c r="M275" s="20">
        <f t="shared" si="303"/>
        <v>0</v>
      </c>
      <c r="N275" s="20">
        <f t="shared" si="304"/>
        <v>0</v>
      </c>
      <c r="O275" s="20">
        <f t="shared" si="305"/>
        <v>0</v>
      </c>
      <c r="P275" s="27">
        <f t="shared" si="298"/>
        <v>0</v>
      </c>
      <c r="Q275" s="20"/>
      <c r="R275" s="20"/>
      <c r="S275" s="20"/>
      <c r="T275" s="26">
        <f t="shared" si="299"/>
        <v>0</v>
      </c>
      <c r="U275" s="20">
        <f t="shared" si="306"/>
        <v>0</v>
      </c>
      <c r="V275" s="20">
        <f t="shared" si="307"/>
        <v>0</v>
      </c>
      <c r="W275" s="20">
        <f t="shared" si="308"/>
        <v>0</v>
      </c>
      <c r="X275" s="31">
        <f t="shared" si="300"/>
        <v>0</v>
      </c>
      <c r="Y275" s="20"/>
      <c r="Z275" s="20"/>
      <c r="AA275" s="20"/>
      <c r="AB275" s="26">
        <f t="shared" si="301"/>
        <v>0</v>
      </c>
      <c r="AC275" s="20">
        <f t="shared" si="309"/>
        <v>0</v>
      </c>
      <c r="AD275" s="20">
        <f t="shared" si="310"/>
        <v>0</v>
      </c>
      <c r="AE275" s="20">
        <f t="shared" si="311"/>
        <v>0</v>
      </c>
      <c r="AF275" s="31">
        <f t="shared" si="302"/>
        <v>0</v>
      </c>
    </row>
    <row r="276" spans="1:32" ht="17.25" hidden="1" customHeight="1" outlineLevel="1" x14ac:dyDescent="0.2">
      <c r="A276" s="4">
        <v>8</v>
      </c>
      <c r="B276" s="23"/>
      <c r="C276" s="28">
        <v>5</v>
      </c>
      <c r="D276" s="29" t="s">
        <v>15</v>
      </c>
      <c r="E276" s="20">
        <v>0</v>
      </c>
      <c r="F276" s="20">
        <v>0</v>
      </c>
      <c r="G276" s="20">
        <v>0</v>
      </c>
      <c r="H276" s="30">
        <f t="shared" si="296"/>
        <v>0</v>
      </c>
      <c r="I276" s="20">
        <v>0</v>
      </c>
      <c r="J276" s="20">
        <v>0</v>
      </c>
      <c r="K276" s="20">
        <v>0</v>
      </c>
      <c r="L276" s="30">
        <f t="shared" si="297"/>
        <v>0</v>
      </c>
      <c r="M276" s="20">
        <v>0</v>
      </c>
      <c r="N276" s="20">
        <v>0</v>
      </c>
      <c r="O276" s="20">
        <v>0</v>
      </c>
      <c r="P276" s="30">
        <f t="shared" si="298"/>
        <v>0</v>
      </c>
      <c r="Q276" s="20">
        <v>0</v>
      </c>
      <c r="R276" s="20">
        <v>0</v>
      </c>
      <c r="S276" s="20">
        <v>0</v>
      </c>
      <c r="T276" s="30">
        <f t="shared" si="299"/>
        <v>0</v>
      </c>
      <c r="U276" s="20">
        <v>0</v>
      </c>
      <c r="V276" s="20">
        <v>0</v>
      </c>
      <c r="W276" s="20">
        <v>0</v>
      </c>
      <c r="X276" s="30">
        <f t="shared" si="300"/>
        <v>0</v>
      </c>
      <c r="Y276" s="20">
        <v>0</v>
      </c>
      <c r="Z276" s="20">
        <v>0</v>
      </c>
      <c r="AA276" s="20">
        <v>0</v>
      </c>
      <c r="AB276" s="30">
        <f t="shared" si="301"/>
        <v>0</v>
      </c>
      <c r="AC276" s="20">
        <v>0</v>
      </c>
      <c r="AD276" s="20">
        <v>0</v>
      </c>
      <c r="AE276" s="20">
        <v>0</v>
      </c>
      <c r="AF276" s="30">
        <f t="shared" si="302"/>
        <v>0</v>
      </c>
    </row>
    <row r="277" spans="1:32" ht="17.25" hidden="1" customHeight="1" outlineLevel="1" x14ac:dyDescent="0.2">
      <c r="A277" s="4" t="s">
        <v>113</v>
      </c>
      <c r="B277" s="17"/>
      <c r="C277" s="18">
        <v>6</v>
      </c>
      <c r="D277" s="19" t="s">
        <v>17</v>
      </c>
      <c r="E277" s="20">
        <v>0</v>
      </c>
      <c r="F277" s="20">
        <v>0</v>
      </c>
      <c r="G277" s="20">
        <v>0</v>
      </c>
      <c r="H277" s="90">
        <f t="shared" si="296"/>
        <v>0</v>
      </c>
      <c r="I277" s="20">
        <v>0</v>
      </c>
      <c r="J277" s="20">
        <v>0</v>
      </c>
      <c r="K277" s="20">
        <v>0</v>
      </c>
      <c r="L277" s="20">
        <f t="shared" si="297"/>
        <v>0</v>
      </c>
      <c r="M277" s="20">
        <v>0</v>
      </c>
      <c r="N277" s="20">
        <v>0</v>
      </c>
      <c r="O277" s="20">
        <v>0</v>
      </c>
      <c r="P277" s="20">
        <f t="shared" si="298"/>
        <v>0</v>
      </c>
      <c r="Q277" s="20">
        <v>0</v>
      </c>
      <c r="R277" s="20">
        <v>0</v>
      </c>
      <c r="S277" s="20">
        <v>0</v>
      </c>
      <c r="T277" s="20">
        <f t="shared" si="299"/>
        <v>0</v>
      </c>
      <c r="U277" s="20">
        <v>0</v>
      </c>
      <c r="V277" s="20">
        <v>0</v>
      </c>
      <c r="W277" s="20">
        <v>0</v>
      </c>
      <c r="X277" s="90">
        <f t="shared" si="300"/>
        <v>0</v>
      </c>
      <c r="Y277" s="20">
        <v>0</v>
      </c>
      <c r="Z277" s="20">
        <v>0</v>
      </c>
      <c r="AA277" s="20">
        <v>0</v>
      </c>
      <c r="AB277" s="20">
        <f t="shared" si="301"/>
        <v>0</v>
      </c>
      <c r="AC277" s="20">
        <v>0</v>
      </c>
      <c r="AD277" s="20">
        <v>0</v>
      </c>
      <c r="AE277" s="20">
        <v>0</v>
      </c>
      <c r="AF277" s="90">
        <f t="shared" si="302"/>
        <v>0</v>
      </c>
    </row>
    <row r="278" spans="1:32" ht="17.25" hidden="1" customHeight="1" outlineLevel="1" x14ac:dyDescent="0.2">
      <c r="A278" s="4" t="s">
        <v>114</v>
      </c>
      <c r="B278" s="23"/>
      <c r="C278" s="28">
        <v>7</v>
      </c>
      <c r="D278" s="29" t="s">
        <v>19</v>
      </c>
      <c r="E278" s="20">
        <v>0</v>
      </c>
      <c r="F278" s="20">
        <v>0</v>
      </c>
      <c r="G278" s="20">
        <v>0</v>
      </c>
      <c r="H278" s="30">
        <f t="shared" si="296"/>
        <v>0</v>
      </c>
      <c r="I278" s="20">
        <v>0</v>
      </c>
      <c r="J278" s="20">
        <v>0</v>
      </c>
      <c r="K278" s="20">
        <v>0</v>
      </c>
      <c r="L278" s="26">
        <f t="shared" si="297"/>
        <v>0</v>
      </c>
      <c r="M278" s="20">
        <v>0</v>
      </c>
      <c r="N278" s="20">
        <v>0</v>
      </c>
      <c r="O278" s="20">
        <v>0</v>
      </c>
      <c r="P278" s="26">
        <f t="shared" si="298"/>
        <v>0</v>
      </c>
      <c r="Q278" s="20">
        <v>0</v>
      </c>
      <c r="R278" s="20">
        <v>0</v>
      </c>
      <c r="S278" s="20">
        <v>0</v>
      </c>
      <c r="T278" s="26">
        <f t="shared" si="299"/>
        <v>0</v>
      </c>
      <c r="U278" s="20">
        <v>0</v>
      </c>
      <c r="V278" s="20">
        <v>0</v>
      </c>
      <c r="W278" s="20">
        <v>0</v>
      </c>
      <c r="X278" s="30">
        <f t="shared" si="300"/>
        <v>0</v>
      </c>
      <c r="Y278" s="20">
        <v>0</v>
      </c>
      <c r="Z278" s="20">
        <v>0</v>
      </c>
      <c r="AA278" s="20">
        <v>0</v>
      </c>
      <c r="AB278" s="26">
        <f t="shared" si="301"/>
        <v>0</v>
      </c>
      <c r="AC278" s="20">
        <v>0</v>
      </c>
      <c r="AD278" s="20">
        <v>0</v>
      </c>
      <c r="AE278" s="20">
        <v>0</v>
      </c>
      <c r="AF278" s="30">
        <f t="shared" si="302"/>
        <v>0</v>
      </c>
    </row>
    <row r="279" spans="1:32" ht="17.25" hidden="1" customHeight="1" outlineLevel="1" x14ac:dyDescent="0.2">
      <c r="A279" s="4" t="s">
        <v>115</v>
      </c>
      <c r="B279" s="23"/>
      <c r="C279" s="28">
        <v>8</v>
      </c>
      <c r="D279" s="29" t="s">
        <v>20</v>
      </c>
      <c r="E279" s="20">
        <v>0</v>
      </c>
      <c r="F279" s="20">
        <v>0</v>
      </c>
      <c r="G279" s="20">
        <v>0</v>
      </c>
      <c r="H279" s="30">
        <f t="shared" ref="H279:H280" si="312">+G279+F279+E279</f>
        <v>0</v>
      </c>
      <c r="I279" s="20">
        <v>0</v>
      </c>
      <c r="J279" s="20">
        <v>0</v>
      </c>
      <c r="K279" s="20">
        <v>0</v>
      </c>
      <c r="L279" s="26">
        <f t="shared" si="297"/>
        <v>0</v>
      </c>
      <c r="M279" s="20">
        <v>0</v>
      </c>
      <c r="N279" s="20">
        <v>0</v>
      </c>
      <c r="O279" s="20">
        <v>0</v>
      </c>
      <c r="P279" s="26">
        <f t="shared" si="298"/>
        <v>0</v>
      </c>
      <c r="Q279" s="20">
        <v>0</v>
      </c>
      <c r="R279" s="20">
        <v>0</v>
      </c>
      <c r="S279" s="20">
        <v>0</v>
      </c>
      <c r="T279" s="26">
        <f t="shared" si="299"/>
        <v>0</v>
      </c>
      <c r="U279" s="20">
        <v>0</v>
      </c>
      <c r="V279" s="20">
        <v>0</v>
      </c>
      <c r="W279" s="20">
        <v>0</v>
      </c>
      <c r="X279" s="30">
        <f t="shared" si="300"/>
        <v>0</v>
      </c>
      <c r="Y279" s="20">
        <v>0</v>
      </c>
      <c r="Z279" s="20">
        <v>0</v>
      </c>
      <c r="AA279" s="20">
        <v>0</v>
      </c>
      <c r="AB279" s="26">
        <f t="shared" si="301"/>
        <v>0</v>
      </c>
      <c r="AC279" s="20">
        <v>0</v>
      </c>
      <c r="AD279" s="20">
        <v>0</v>
      </c>
      <c r="AE279" s="20">
        <v>0</v>
      </c>
      <c r="AF279" s="30">
        <f t="shared" si="302"/>
        <v>0</v>
      </c>
    </row>
    <row r="280" spans="1:32" ht="17.25" hidden="1" customHeight="1" outlineLevel="1" x14ac:dyDescent="0.2">
      <c r="A280" s="4" t="s">
        <v>47</v>
      </c>
      <c r="B280" s="83">
        <v>86</v>
      </c>
      <c r="C280" s="84" t="s">
        <v>53</v>
      </c>
      <c r="D280" s="54"/>
      <c r="E280" s="55"/>
      <c r="F280" s="55"/>
      <c r="G280" s="55"/>
      <c r="H280" s="96">
        <f t="shared" si="312"/>
        <v>0</v>
      </c>
      <c r="I280" s="55"/>
      <c r="J280" s="55"/>
      <c r="K280" s="55"/>
      <c r="L280" s="55">
        <f t="shared" ref="L280" si="313">+K280+J280+I280</f>
        <v>0</v>
      </c>
      <c r="M280" s="55"/>
      <c r="N280" s="55"/>
      <c r="O280" s="55"/>
      <c r="P280" s="56">
        <f t="shared" ref="P280" si="314">+O280+N280+M280</f>
        <v>0</v>
      </c>
      <c r="Q280" s="55"/>
      <c r="R280" s="55"/>
      <c r="S280" s="55"/>
      <c r="T280" s="55">
        <f t="shared" si="299"/>
        <v>0</v>
      </c>
      <c r="U280" s="55"/>
      <c r="V280" s="55"/>
      <c r="W280" s="55"/>
      <c r="X280" s="97">
        <f t="shared" si="300"/>
        <v>0</v>
      </c>
      <c r="Y280" s="55"/>
      <c r="Z280" s="55"/>
      <c r="AA280" s="55"/>
      <c r="AB280" s="55">
        <f t="shared" si="301"/>
        <v>0</v>
      </c>
      <c r="AC280" s="55"/>
      <c r="AD280" s="55"/>
      <c r="AE280" s="55"/>
      <c r="AF280" s="97">
        <f t="shared" si="302"/>
        <v>0</v>
      </c>
    </row>
    <row r="281" spans="1:32" ht="17.25" customHeight="1" collapsed="1" x14ac:dyDescent="0.2">
      <c r="A281" s="4"/>
      <c r="B281" s="89" t="s">
        <v>59</v>
      </c>
      <c r="C281" s="247" t="s">
        <v>134</v>
      </c>
      <c r="D281" s="247"/>
      <c r="E281" s="88">
        <f>SUM(E282:E290)</f>
        <v>0</v>
      </c>
      <c r="F281" s="88">
        <f>SUM(F282:F290)</f>
        <v>32305</v>
      </c>
      <c r="G281" s="88">
        <f>SUM(G282:G290)</f>
        <v>0</v>
      </c>
      <c r="H281" s="186">
        <f t="shared" si="267"/>
        <v>32305</v>
      </c>
      <c r="I281" s="88">
        <f>SUM(I282:I290)</f>
        <v>0</v>
      </c>
      <c r="J281" s="88">
        <f>SUM(J282:J290)</f>
        <v>0</v>
      </c>
      <c r="K281" s="88">
        <f>SUM(K282:K290)</f>
        <v>0</v>
      </c>
      <c r="L281" s="88">
        <f t="shared" si="274"/>
        <v>0</v>
      </c>
      <c r="M281" s="64">
        <f t="shared" ref="M281:O285" si="315">+I281+E281</f>
        <v>0</v>
      </c>
      <c r="N281" s="64">
        <f t="shared" si="315"/>
        <v>32305</v>
      </c>
      <c r="O281" s="64">
        <f t="shared" si="315"/>
        <v>0</v>
      </c>
      <c r="P281" s="88">
        <f t="shared" si="275"/>
        <v>32305</v>
      </c>
      <c r="Q281" s="88">
        <f>SUM(Q282:Q290)</f>
        <v>0</v>
      </c>
      <c r="R281" s="88">
        <f>SUM(R282:R290)</f>
        <v>0</v>
      </c>
      <c r="S281" s="88">
        <f>SUM(S282:S290)</f>
        <v>0</v>
      </c>
      <c r="T281" s="88">
        <f t="shared" ref="T281:T336" si="316">+S281+R281+Q281</f>
        <v>0</v>
      </c>
      <c r="U281" s="64">
        <f t="shared" ref="U281:U285" si="317">+Q281+M281</f>
        <v>0</v>
      </c>
      <c r="V281" s="64">
        <f t="shared" ref="V281:V285" si="318">+R281+N281</f>
        <v>32305</v>
      </c>
      <c r="W281" s="64">
        <f t="shared" ref="W281:W285" si="319">+S281+O281</f>
        <v>0</v>
      </c>
      <c r="X281" s="186">
        <f t="shared" ref="X281:X336" si="320">+W281+V281+U281</f>
        <v>32305</v>
      </c>
      <c r="Y281" s="88">
        <f>SUM(Y282:Y290)</f>
        <v>0</v>
      </c>
      <c r="Z281" s="88">
        <f>SUM(Z282:Z290)</f>
        <v>0</v>
      </c>
      <c r="AA281" s="88">
        <f>SUM(AA282:AA290)</f>
        <v>0</v>
      </c>
      <c r="AB281" s="88">
        <f t="shared" ref="AB281:AB336" si="321">+AA281+Z281+Y281</f>
        <v>0</v>
      </c>
      <c r="AC281" s="64">
        <f t="shared" ref="AC281:AC285" si="322">+Y281+U281</f>
        <v>0</v>
      </c>
      <c r="AD281" s="64">
        <f t="shared" ref="AD281:AD285" si="323">+Z281+V281</f>
        <v>32305</v>
      </c>
      <c r="AE281" s="64">
        <f t="shared" ref="AE281:AE285" si="324">+AA281+W281</f>
        <v>0</v>
      </c>
      <c r="AF281" s="186">
        <f t="shared" ref="AF281:AF336" si="325">+AE281+AD281+AC281</f>
        <v>32305</v>
      </c>
    </row>
    <row r="282" spans="1:32" ht="17.25" customHeight="1" x14ac:dyDescent="0.2">
      <c r="A282" s="4"/>
      <c r="B282" s="47"/>
      <c r="C282" s="48">
        <v>1</v>
      </c>
      <c r="D282" s="49" t="s">
        <v>11</v>
      </c>
      <c r="E282" s="20"/>
      <c r="F282" s="20">
        <f>5048+4668</f>
        <v>9716</v>
      </c>
      <c r="G282" s="20"/>
      <c r="H282" s="119">
        <f t="shared" si="267"/>
        <v>9716</v>
      </c>
      <c r="I282" s="20"/>
      <c r="J282" s="20">
        <v>50</v>
      </c>
      <c r="K282" s="20"/>
      <c r="L282" s="50">
        <f t="shared" si="274"/>
        <v>50</v>
      </c>
      <c r="M282" s="20">
        <f t="shared" si="315"/>
        <v>0</v>
      </c>
      <c r="N282" s="20">
        <f t="shared" si="315"/>
        <v>9766</v>
      </c>
      <c r="O282" s="20">
        <f t="shared" si="315"/>
        <v>0</v>
      </c>
      <c r="P282" s="51">
        <f t="shared" si="275"/>
        <v>9766</v>
      </c>
      <c r="Q282" s="20"/>
      <c r="R282" s="20"/>
      <c r="S282" s="20"/>
      <c r="T282" s="50">
        <f t="shared" si="316"/>
        <v>0</v>
      </c>
      <c r="U282" s="20">
        <f t="shared" si="317"/>
        <v>0</v>
      </c>
      <c r="V282" s="20">
        <f t="shared" si="318"/>
        <v>9766</v>
      </c>
      <c r="W282" s="20">
        <f t="shared" si="319"/>
        <v>0</v>
      </c>
      <c r="X282" s="181">
        <f t="shared" si="320"/>
        <v>9766</v>
      </c>
      <c r="Y282" s="20"/>
      <c r="Z282" s="20"/>
      <c r="AA282" s="20"/>
      <c r="AB282" s="50">
        <f t="shared" si="321"/>
        <v>0</v>
      </c>
      <c r="AC282" s="20">
        <f t="shared" si="322"/>
        <v>0</v>
      </c>
      <c r="AD282" s="20">
        <f t="shared" si="323"/>
        <v>9766</v>
      </c>
      <c r="AE282" s="20">
        <f t="shared" si="324"/>
        <v>0</v>
      </c>
      <c r="AF282" s="181">
        <f t="shared" si="325"/>
        <v>9766</v>
      </c>
    </row>
    <row r="283" spans="1:32" ht="30" x14ac:dyDescent="0.2">
      <c r="A283" s="4"/>
      <c r="B283" s="23"/>
      <c r="C283" s="24">
        <v>2</v>
      </c>
      <c r="D283" s="25" t="s">
        <v>12</v>
      </c>
      <c r="E283" s="20"/>
      <c r="F283" s="20">
        <f>923+645</f>
        <v>1568</v>
      </c>
      <c r="G283" s="20"/>
      <c r="H283" s="30">
        <f t="shared" si="267"/>
        <v>1568</v>
      </c>
      <c r="I283" s="20"/>
      <c r="J283" s="20">
        <v>0</v>
      </c>
      <c r="K283" s="20"/>
      <c r="L283" s="26">
        <f t="shared" si="274"/>
        <v>0</v>
      </c>
      <c r="M283" s="20">
        <f t="shared" si="315"/>
        <v>0</v>
      </c>
      <c r="N283" s="20">
        <f t="shared" si="315"/>
        <v>1568</v>
      </c>
      <c r="O283" s="20">
        <f t="shared" si="315"/>
        <v>0</v>
      </c>
      <c r="P283" s="27">
        <f t="shared" si="275"/>
        <v>1568</v>
      </c>
      <c r="Q283" s="20"/>
      <c r="R283" s="20"/>
      <c r="S283" s="20"/>
      <c r="T283" s="26">
        <f t="shared" si="316"/>
        <v>0</v>
      </c>
      <c r="U283" s="20">
        <f t="shared" si="317"/>
        <v>0</v>
      </c>
      <c r="V283" s="20">
        <f t="shared" si="318"/>
        <v>1568</v>
      </c>
      <c r="W283" s="20">
        <f t="shared" si="319"/>
        <v>0</v>
      </c>
      <c r="X283" s="31">
        <f t="shared" si="320"/>
        <v>1568</v>
      </c>
      <c r="Y283" s="20"/>
      <c r="Z283" s="20"/>
      <c r="AA283" s="20"/>
      <c r="AB283" s="26">
        <f t="shared" si="321"/>
        <v>0</v>
      </c>
      <c r="AC283" s="20">
        <f t="shared" si="322"/>
        <v>0</v>
      </c>
      <c r="AD283" s="20">
        <f t="shared" si="323"/>
        <v>1568</v>
      </c>
      <c r="AE283" s="20">
        <f t="shared" si="324"/>
        <v>0</v>
      </c>
      <c r="AF283" s="31">
        <f t="shared" si="325"/>
        <v>1568</v>
      </c>
    </row>
    <row r="284" spans="1:32" ht="17.25" customHeight="1" x14ac:dyDescent="0.2">
      <c r="A284" s="4"/>
      <c r="B284" s="23"/>
      <c r="C284" s="28">
        <v>3</v>
      </c>
      <c r="D284" s="29" t="s">
        <v>13</v>
      </c>
      <c r="E284" s="20"/>
      <c r="F284" s="20">
        <f>14662+6359</f>
        <v>21021</v>
      </c>
      <c r="G284" s="20"/>
      <c r="H284" s="30">
        <f t="shared" si="267"/>
        <v>21021</v>
      </c>
      <c r="I284" s="20"/>
      <c r="J284" s="20">
        <f>-50-20+20</f>
        <v>-50</v>
      </c>
      <c r="K284" s="20"/>
      <c r="L284" s="26">
        <f t="shared" si="274"/>
        <v>-50</v>
      </c>
      <c r="M284" s="20">
        <f t="shared" si="315"/>
        <v>0</v>
      </c>
      <c r="N284" s="20">
        <f t="shared" si="315"/>
        <v>20971</v>
      </c>
      <c r="O284" s="20">
        <f t="shared" si="315"/>
        <v>0</v>
      </c>
      <c r="P284" s="27">
        <f t="shared" si="275"/>
        <v>20971</v>
      </c>
      <c r="Q284" s="20"/>
      <c r="R284" s="20"/>
      <c r="S284" s="20"/>
      <c r="T284" s="26">
        <f t="shared" si="316"/>
        <v>0</v>
      </c>
      <c r="U284" s="20">
        <f t="shared" si="317"/>
        <v>0</v>
      </c>
      <c r="V284" s="20">
        <f t="shared" si="318"/>
        <v>20971</v>
      </c>
      <c r="W284" s="20">
        <f t="shared" si="319"/>
        <v>0</v>
      </c>
      <c r="X284" s="31">
        <f t="shared" si="320"/>
        <v>20971</v>
      </c>
      <c r="Y284" s="20"/>
      <c r="Z284" s="20"/>
      <c r="AA284" s="20"/>
      <c r="AB284" s="26">
        <f t="shared" si="321"/>
        <v>0</v>
      </c>
      <c r="AC284" s="20">
        <f t="shared" si="322"/>
        <v>0</v>
      </c>
      <c r="AD284" s="20">
        <f t="shared" si="323"/>
        <v>20971</v>
      </c>
      <c r="AE284" s="20">
        <f t="shared" si="324"/>
        <v>0</v>
      </c>
      <c r="AF284" s="31">
        <f t="shared" si="325"/>
        <v>20971</v>
      </c>
    </row>
    <row r="285" spans="1:32" ht="17.25" customHeight="1" x14ac:dyDescent="0.2">
      <c r="A285" s="4"/>
      <c r="B285" s="23"/>
      <c r="C285" s="28">
        <v>4</v>
      </c>
      <c r="D285" s="29" t="s">
        <v>14</v>
      </c>
      <c r="E285" s="20"/>
      <c r="F285" s="20"/>
      <c r="G285" s="20"/>
      <c r="H285" s="30">
        <f t="shared" si="267"/>
        <v>0</v>
      </c>
      <c r="I285" s="20"/>
      <c r="J285" s="20"/>
      <c r="K285" s="20"/>
      <c r="L285" s="26">
        <f t="shared" si="274"/>
        <v>0</v>
      </c>
      <c r="M285" s="20">
        <f t="shared" si="315"/>
        <v>0</v>
      </c>
      <c r="N285" s="20">
        <f t="shared" si="315"/>
        <v>0</v>
      </c>
      <c r="O285" s="20">
        <f t="shared" si="315"/>
        <v>0</v>
      </c>
      <c r="P285" s="27">
        <f t="shared" si="275"/>
        <v>0</v>
      </c>
      <c r="Q285" s="20"/>
      <c r="R285" s="20"/>
      <c r="S285" s="20"/>
      <c r="T285" s="26">
        <f t="shared" si="316"/>
        <v>0</v>
      </c>
      <c r="U285" s="20">
        <f t="shared" si="317"/>
        <v>0</v>
      </c>
      <c r="V285" s="20">
        <f t="shared" si="318"/>
        <v>0</v>
      </c>
      <c r="W285" s="20">
        <f t="shared" si="319"/>
        <v>0</v>
      </c>
      <c r="X285" s="31">
        <f t="shared" si="320"/>
        <v>0</v>
      </c>
      <c r="Y285" s="20"/>
      <c r="Z285" s="20"/>
      <c r="AA285" s="20"/>
      <c r="AB285" s="26">
        <f t="shared" si="321"/>
        <v>0</v>
      </c>
      <c r="AC285" s="20">
        <f t="shared" si="322"/>
        <v>0</v>
      </c>
      <c r="AD285" s="20">
        <f t="shared" si="323"/>
        <v>0</v>
      </c>
      <c r="AE285" s="20">
        <f t="shared" si="324"/>
        <v>0</v>
      </c>
      <c r="AF285" s="31">
        <f t="shared" si="325"/>
        <v>0</v>
      </c>
    </row>
    <row r="286" spans="1:32" ht="17.25" customHeight="1" x14ac:dyDescent="0.2">
      <c r="A286" s="4">
        <v>8</v>
      </c>
      <c r="B286" s="23"/>
      <c r="C286" s="28">
        <v>5</v>
      </c>
      <c r="D286" s="29" t="s">
        <v>15</v>
      </c>
      <c r="E286" s="20">
        <v>0</v>
      </c>
      <c r="F286" s="20">
        <v>0</v>
      </c>
      <c r="G286" s="20">
        <v>0</v>
      </c>
      <c r="H286" s="30">
        <f t="shared" si="267"/>
        <v>0</v>
      </c>
      <c r="I286" s="20">
        <v>0</v>
      </c>
      <c r="J286" s="20">
        <v>0</v>
      </c>
      <c r="K286" s="20">
        <v>0</v>
      </c>
      <c r="L286" s="30">
        <f t="shared" si="274"/>
        <v>0</v>
      </c>
      <c r="M286" s="20">
        <v>0</v>
      </c>
      <c r="N286" s="20">
        <v>0</v>
      </c>
      <c r="O286" s="20">
        <v>0</v>
      </c>
      <c r="P286" s="30">
        <f t="shared" si="275"/>
        <v>0</v>
      </c>
      <c r="Q286" s="20">
        <v>0</v>
      </c>
      <c r="R286" s="20">
        <v>0</v>
      </c>
      <c r="S286" s="20">
        <v>0</v>
      </c>
      <c r="T286" s="30">
        <f t="shared" si="316"/>
        <v>0</v>
      </c>
      <c r="U286" s="20">
        <v>0</v>
      </c>
      <c r="V286" s="20">
        <v>0</v>
      </c>
      <c r="W286" s="20">
        <v>0</v>
      </c>
      <c r="X286" s="30">
        <f t="shared" si="320"/>
        <v>0</v>
      </c>
      <c r="Y286" s="20">
        <v>0</v>
      </c>
      <c r="Z286" s="20">
        <v>0</v>
      </c>
      <c r="AA286" s="20">
        <v>0</v>
      </c>
      <c r="AB286" s="30">
        <f t="shared" si="321"/>
        <v>0</v>
      </c>
      <c r="AC286" s="20">
        <v>0</v>
      </c>
      <c r="AD286" s="20">
        <v>0</v>
      </c>
      <c r="AE286" s="20">
        <v>0</v>
      </c>
      <c r="AF286" s="30">
        <f t="shared" si="325"/>
        <v>0</v>
      </c>
    </row>
    <row r="287" spans="1:32" ht="17.25" customHeight="1" x14ac:dyDescent="0.2">
      <c r="A287" s="4" t="s">
        <v>16</v>
      </c>
      <c r="B287" s="17"/>
      <c r="C287" s="18">
        <v>6</v>
      </c>
      <c r="D287" s="19" t="s">
        <v>17</v>
      </c>
      <c r="E287" s="20">
        <v>0</v>
      </c>
      <c r="F287" s="20">
        <v>0</v>
      </c>
      <c r="G287" s="20">
        <v>0</v>
      </c>
      <c r="H287" s="90">
        <f t="shared" si="267"/>
        <v>0</v>
      </c>
      <c r="I287" s="20">
        <v>0</v>
      </c>
      <c r="J287" s="20">
        <v>0</v>
      </c>
      <c r="K287" s="20">
        <v>0</v>
      </c>
      <c r="L287" s="90">
        <f t="shared" si="274"/>
        <v>0</v>
      </c>
      <c r="M287" s="20">
        <v>0</v>
      </c>
      <c r="N287" s="20">
        <v>0</v>
      </c>
      <c r="O287" s="20">
        <v>0</v>
      </c>
      <c r="P287" s="90">
        <f t="shared" si="275"/>
        <v>0</v>
      </c>
      <c r="Q287" s="20">
        <v>0</v>
      </c>
      <c r="R287" s="20">
        <v>0</v>
      </c>
      <c r="S287" s="20">
        <v>0</v>
      </c>
      <c r="T287" s="90">
        <f t="shared" si="316"/>
        <v>0</v>
      </c>
      <c r="U287" s="20">
        <v>0</v>
      </c>
      <c r="V287" s="20">
        <v>0</v>
      </c>
      <c r="W287" s="20">
        <v>0</v>
      </c>
      <c r="X287" s="90">
        <f t="shared" si="320"/>
        <v>0</v>
      </c>
      <c r="Y287" s="20">
        <v>0</v>
      </c>
      <c r="Z287" s="20">
        <v>0</v>
      </c>
      <c r="AA287" s="20">
        <v>0</v>
      </c>
      <c r="AB287" s="90">
        <f t="shared" si="321"/>
        <v>0</v>
      </c>
      <c r="AC287" s="20">
        <v>0</v>
      </c>
      <c r="AD287" s="20">
        <v>0</v>
      </c>
      <c r="AE287" s="20">
        <v>0</v>
      </c>
      <c r="AF287" s="90">
        <f t="shared" si="325"/>
        <v>0</v>
      </c>
    </row>
    <row r="288" spans="1:32" ht="17.25" customHeight="1" x14ac:dyDescent="0.2">
      <c r="A288" s="4" t="s">
        <v>18</v>
      </c>
      <c r="B288" s="23"/>
      <c r="C288" s="28">
        <v>7</v>
      </c>
      <c r="D288" s="29" t="s">
        <v>19</v>
      </c>
      <c r="E288" s="20">
        <v>0</v>
      </c>
      <c r="F288" s="20">
        <v>0</v>
      </c>
      <c r="G288" s="20">
        <v>0</v>
      </c>
      <c r="H288" s="30">
        <f t="shared" si="267"/>
        <v>0</v>
      </c>
      <c r="I288" s="20">
        <v>0</v>
      </c>
      <c r="J288" s="20">
        <v>0</v>
      </c>
      <c r="K288" s="20">
        <v>0</v>
      </c>
      <c r="L288" s="30">
        <f t="shared" si="274"/>
        <v>0</v>
      </c>
      <c r="M288" s="20">
        <v>0</v>
      </c>
      <c r="N288" s="20">
        <v>0</v>
      </c>
      <c r="O288" s="20">
        <v>0</v>
      </c>
      <c r="P288" s="30">
        <f t="shared" si="275"/>
        <v>0</v>
      </c>
      <c r="Q288" s="20">
        <v>0</v>
      </c>
      <c r="R288" s="20">
        <v>0</v>
      </c>
      <c r="S288" s="20">
        <v>0</v>
      </c>
      <c r="T288" s="30">
        <f t="shared" si="316"/>
        <v>0</v>
      </c>
      <c r="U288" s="20">
        <v>0</v>
      </c>
      <c r="V288" s="20">
        <v>0</v>
      </c>
      <c r="W288" s="20">
        <v>0</v>
      </c>
      <c r="X288" s="30">
        <f t="shared" si="320"/>
        <v>0</v>
      </c>
      <c r="Y288" s="20">
        <v>0</v>
      </c>
      <c r="Z288" s="20">
        <v>0</v>
      </c>
      <c r="AA288" s="20">
        <v>0</v>
      </c>
      <c r="AB288" s="30">
        <f t="shared" si="321"/>
        <v>0</v>
      </c>
      <c r="AC288" s="20">
        <v>0</v>
      </c>
      <c r="AD288" s="20">
        <v>0</v>
      </c>
      <c r="AE288" s="20">
        <v>0</v>
      </c>
      <c r="AF288" s="30">
        <f t="shared" si="325"/>
        <v>0</v>
      </c>
    </row>
    <row r="289" spans="1:32" ht="17.25" customHeight="1" x14ac:dyDescent="0.2">
      <c r="A289" s="4" t="s">
        <v>115</v>
      </c>
      <c r="B289" s="23"/>
      <c r="C289" s="28">
        <v>8</v>
      </c>
      <c r="D289" s="29" t="s">
        <v>20</v>
      </c>
      <c r="E289" s="20">
        <f>0</f>
        <v>0</v>
      </c>
      <c r="F289" s="20">
        <f>0</f>
        <v>0</v>
      </c>
      <c r="G289" s="20">
        <f>0</f>
        <v>0</v>
      </c>
      <c r="H289" s="30">
        <f t="shared" si="267"/>
        <v>0</v>
      </c>
      <c r="I289" s="20">
        <f>0</f>
        <v>0</v>
      </c>
      <c r="J289" s="20">
        <f>0</f>
        <v>0</v>
      </c>
      <c r="K289" s="20">
        <f>0</f>
        <v>0</v>
      </c>
      <c r="L289" s="26">
        <f t="shared" si="274"/>
        <v>0</v>
      </c>
      <c r="M289" s="20">
        <f>0</f>
        <v>0</v>
      </c>
      <c r="N289" s="20">
        <f>0</f>
        <v>0</v>
      </c>
      <c r="O289" s="20">
        <f>0</f>
        <v>0</v>
      </c>
      <c r="P289" s="26">
        <f t="shared" si="275"/>
        <v>0</v>
      </c>
      <c r="Q289" s="20">
        <f>0</f>
        <v>0</v>
      </c>
      <c r="R289" s="20">
        <f>0</f>
        <v>0</v>
      </c>
      <c r="S289" s="20">
        <f>0</f>
        <v>0</v>
      </c>
      <c r="T289" s="26">
        <f t="shared" si="316"/>
        <v>0</v>
      </c>
      <c r="U289" s="20">
        <f>0</f>
        <v>0</v>
      </c>
      <c r="V289" s="20">
        <f>0</f>
        <v>0</v>
      </c>
      <c r="W289" s="20">
        <f>0</f>
        <v>0</v>
      </c>
      <c r="X289" s="30">
        <f t="shared" si="320"/>
        <v>0</v>
      </c>
      <c r="Y289" s="20">
        <f>0</f>
        <v>0</v>
      </c>
      <c r="Z289" s="20">
        <f>0</f>
        <v>0</v>
      </c>
      <c r="AA289" s="20">
        <f>0</f>
        <v>0</v>
      </c>
      <c r="AB289" s="26">
        <f t="shared" si="321"/>
        <v>0</v>
      </c>
      <c r="AC289" s="20">
        <f>0</f>
        <v>0</v>
      </c>
      <c r="AD289" s="20">
        <f>0</f>
        <v>0</v>
      </c>
      <c r="AE289" s="20">
        <f>0</f>
        <v>0</v>
      </c>
      <c r="AF289" s="30">
        <f t="shared" si="325"/>
        <v>0</v>
      </c>
    </row>
    <row r="290" spans="1:32" ht="17.25" customHeight="1" x14ac:dyDescent="0.2">
      <c r="A290" s="4" t="s">
        <v>47</v>
      </c>
      <c r="B290" s="83">
        <v>86</v>
      </c>
      <c r="C290" s="84" t="s">
        <v>53</v>
      </c>
      <c r="D290" s="54"/>
      <c r="E290" s="55">
        <v>0</v>
      </c>
      <c r="F290" s="55">
        <v>0</v>
      </c>
      <c r="G290" s="55">
        <v>0</v>
      </c>
      <c r="H290" s="96">
        <f t="shared" si="267"/>
        <v>0</v>
      </c>
      <c r="I290" s="55">
        <v>0</v>
      </c>
      <c r="J290" s="55">
        <v>0</v>
      </c>
      <c r="K290" s="55">
        <v>0</v>
      </c>
      <c r="L290" s="55">
        <f t="shared" si="274"/>
        <v>0</v>
      </c>
      <c r="M290" s="55">
        <v>0</v>
      </c>
      <c r="N290" s="55">
        <v>0</v>
      </c>
      <c r="O290" s="55">
        <v>0</v>
      </c>
      <c r="P290" s="56">
        <f t="shared" si="275"/>
        <v>0</v>
      </c>
      <c r="Q290" s="55">
        <v>0</v>
      </c>
      <c r="R290" s="55">
        <v>0</v>
      </c>
      <c r="S290" s="55">
        <v>0</v>
      </c>
      <c r="T290" s="55">
        <f t="shared" si="316"/>
        <v>0</v>
      </c>
      <c r="U290" s="55">
        <v>0</v>
      </c>
      <c r="V290" s="55">
        <v>0</v>
      </c>
      <c r="W290" s="55">
        <v>0</v>
      </c>
      <c r="X290" s="97">
        <f t="shared" si="320"/>
        <v>0</v>
      </c>
      <c r="Y290" s="55">
        <v>0</v>
      </c>
      <c r="Z290" s="55">
        <v>0</v>
      </c>
      <c r="AA290" s="55">
        <v>0</v>
      </c>
      <c r="AB290" s="55">
        <f t="shared" si="321"/>
        <v>0</v>
      </c>
      <c r="AC290" s="55">
        <v>0</v>
      </c>
      <c r="AD290" s="55">
        <v>0</v>
      </c>
      <c r="AE290" s="55">
        <v>0</v>
      </c>
      <c r="AF290" s="97">
        <f t="shared" si="325"/>
        <v>0</v>
      </c>
    </row>
    <row r="291" spans="1:32" ht="17.25" hidden="1" customHeight="1" outlineLevel="1" x14ac:dyDescent="0.2">
      <c r="A291" s="4"/>
      <c r="B291" s="189" t="s">
        <v>130</v>
      </c>
      <c r="C291" s="247" t="s">
        <v>127</v>
      </c>
      <c r="D291" s="247"/>
      <c r="E291" s="88">
        <f>SUM(E292:E300)</f>
        <v>0</v>
      </c>
      <c r="F291" s="88">
        <f>SUM(F292:F300)</f>
        <v>0</v>
      </c>
      <c r="G291" s="88">
        <f>SUM(G292:G300)</f>
        <v>0</v>
      </c>
      <c r="H291" s="186">
        <f t="shared" ref="H291:H300" si="326">+G291+F291+E291</f>
        <v>0</v>
      </c>
      <c r="I291" s="88">
        <f>SUM(I292:I300)</f>
        <v>0</v>
      </c>
      <c r="J291" s="88">
        <f>SUM(J292:J300)</f>
        <v>0</v>
      </c>
      <c r="K291" s="88">
        <f>SUM(K292:K300)</f>
        <v>0</v>
      </c>
      <c r="L291" s="88">
        <f t="shared" ref="L291:L296" si="327">+K291+J291+I291</f>
        <v>0</v>
      </c>
      <c r="M291" s="64">
        <f t="shared" ref="M291:O295" si="328">+I291+E291</f>
        <v>0</v>
      </c>
      <c r="N291" s="64">
        <f t="shared" si="328"/>
        <v>0</v>
      </c>
      <c r="O291" s="64">
        <f t="shared" si="328"/>
        <v>0</v>
      </c>
      <c r="P291" s="88">
        <f t="shared" ref="P291:P296" si="329">+O291+N291+M291</f>
        <v>0</v>
      </c>
      <c r="Q291" s="88">
        <f>SUM(Q292:Q300)</f>
        <v>0</v>
      </c>
      <c r="R291" s="88">
        <f>SUM(R292:R300)</f>
        <v>0</v>
      </c>
      <c r="S291" s="88">
        <f>SUM(S292:S300)</f>
        <v>0</v>
      </c>
      <c r="T291" s="88">
        <f t="shared" ref="T291:T298" si="330">+S291+R291+Q291</f>
        <v>0</v>
      </c>
      <c r="U291" s="64">
        <f t="shared" ref="U291:U295" si="331">+Q291+M291</f>
        <v>0</v>
      </c>
      <c r="V291" s="64">
        <f t="shared" ref="V291:V295" si="332">+R291+N291</f>
        <v>0</v>
      </c>
      <c r="W291" s="64">
        <f t="shared" ref="W291:W295" si="333">+S291+O291</f>
        <v>0</v>
      </c>
      <c r="X291" s="186">
        <f t="shared" ref="X291:X298" si="334">+W291+V291+U291</f>
        <v>0</v>
      </c>
      <c r="Y291" s="88">
        <f>SUM(Y292:Y300)</f>
        <v>0</v>
      </c>
      <c r="Z291" s="88">
        <f>SUM(Z292:Z300)</f>
        <v>0</v>
      </c>
      <c r="AA291" s="88">
        <f>SUM(AA292:AA300)</f>
        <v>0</v>
      </c>
      <c r="AB291" s="88">
        <f t="shared" ref="AB291:AB298" si="335">+AA291+Z291+Y291</f>
        <v>0</v>
      </c>
      <c r="AC291" s="64">
        <f t="shared" ref="AC291:AC295" si="336">+Y291+U291</f>
        <v>0</v>
      </c>
      <c r="AD291" s="64">
        <f t="shared" ref="AD291:AD295" si="337">+Z291+V291</f>
        <v>0</v>
      </c>
      <c r="AE291" s="64">
        <f t="shared" ref="AE291:AE295" si="338">+AA291+W291</f>
        <v>0</v>
      </c>
      <c r="AF291" s="186">
        <f t="shared" ref="AF291:AF298" si="339">+AE291+AD291+AC291</f>
        <v>0</v>
      </c>
    </row>
    <row r="292" spans="1:32" ht="17.25" hidden="1" customHeight="1" outlineLevel="1" x14ac:dyDescent="0.2">
      <c r="A292" s="4"/>
      <c r="B292" s="47"/>
      <c r="C292" s="48">
        <v>1</v>
      </c>
      <c r="D292" s="49" t="s">
        <v>11</v>
      </c>
      <c r="E292" s="20"/>
      <c r="F292" s="20"/>
      <c r="G292" s="20"/>
      <c r="H292" s="119">
        <f t="shared" si="326"/>
        <v>0</v>
      </c>
      <c r="I292" s="20"/>
      <c r="J292" s="20"/>
      <c r="K292" s="20"/>
      <c r="L292" s="50">
        <f t="shared" si="327"/>
        <v>0</v>
      </c>
      <c r="M292" s="20">
        <f t="shared" si="328"/>
        <v>0</v>
      </c>
      <c r="N292" s="20">
        <f t="shared" si="328"/>
        <v>0</v>
      </c>
      <c r="O292" s="20">
        <f t="shared" si="328"/>
        <v>0</v>
      </c>
      <c r="P292" s="51">
        <f t="shared" si="329"/>
        <v>0</v>
      </c>
      <c r="Q292" s="20"/>
      <c r="R292" s="20"/>
      <c r="S292" s="20"/>
      <c r="T292" s="50">
        <f t="shared" si="330"/>
        <v>0</v>
      </c>
      <c r="U292" s="20">
        <f t="shared" si="331"/>
        <v>0</v>
      </c>
      <c r="V292" s="20">
        <f t="shared" si="332"/>
        <v>0</v>
      </c>
      <c r="W292" s="20">
        <f t="shared" si="333"/>
        <v>0</v>
      </c>
      <c r="X292" s="181">
        <f t="shared" si="334"/>
        <v>0</v>
      </c>
      <c r="Y292" s="20"/>
      <c r="Z292" s="20"/>
      <c r="AA292" s="20"/>
      <c r="AB292" s="50">
        <f t="shared" si="335"/>
        <v>0</v>
      </c>
      <c r="AC292" s="20">
        <f t="shared" si="336"/>
        <v>0</v>
      </c>
      <c r="AD292" s="20">
        <f t="shared" si="337"/>
        <v>0</v>
      </c>
      <c r="AE292" s="20">
        <f t="shared" si="338"/>
        <v>0</v>
      </c>
      <c r="AF292" s="181">
        <f t="shared" si="339"/>
        <v>0</v>
      </c>
    </row>
    <row r="293" spans="1:32" ht="17.25" hidden="1" customHeight="1" outlineLevel="1" x14ac:dyDescent="0.2">
      <c r="A293" s="4"/>
      <c r="B293" s="23"/>
      <c r="C293" s="24">
        <v>2</v>
      </c>
      <c r="D293" s="25" t="s">
        <v>12</v>
      </c>
      <c r="E293" s="20"/>
      <c r="F293" s="20"/>
      <c r="G293" s="20"/>
      <c r="H293" s="30">
        <f t="shared" si="326"/>
        <v>0</v>
      </c>
      <c r="I293" s="20"/>
      <c r="J293" s="20"/>
      <c r="K293" s="20"/>
      <c r="L293" s="26">
        <f t="shared" si="327"/>
        <v>0</v>
      </c>
      <c r="M293" s="20">
        <f t="shared" si="328"/>
        <v>0</v>
      </c>
      <c r="N293" s="20">
        <f t="shared" si="328"/>
        <v>0</v>
      </c>
      <c r="O293" s="20">
        <f t="shared" si="328"/>
        <v>0</v>
      </c>
      <c r="P293" s="27">
        <f t="shared" si="329"/>
        <v>0</v>
      </c>
      <c r="Q293" s="20"/>
      <c r="R293" s="20"/>
      <c r="S293" s="20"/>
      <c r="T293" s="26">
        <f t="shared" si="330"/>
        <v>0</v>
      </c>
      <c r="U293" s="20">
        <f t="shared" si="331"/>
        <v>0</v>
      </c>
      <c r="V293" s="20">
        <f t="shared" si="332"/>
        <v>0</v>
      </c>
      <c r="W293" s="20">
        <f t="shared" si="333"/>
        <v>0</v>
      </c>
      <c r="X293" s="31">
        <f t="shared" si="334"/>
        <v>0</v>
      </c>
      <c r="Y293" s="20"/>
      <c r="Z293" s="20"/>
      <c r="AA293" s="20"/>
      <c r="AB293" s="26">
        <f t="shared" si="335"/>
        <v>0</v>
      </c>
      <c r="AC293" s="20">
        <f t="shared" si="336"/>
        <v>0</v>
      </c>
      <c r="AD293" s="20">
        <f t="shared" si="337"/>
        <v>0</v>
      </c>
      <c r="AE293" s="20">
        <f t="shared" si="338"/>
        <v>0</v>
      </c>
      <c r="AF293" s="31">
        <f t="shared" si="339"/>
        <v>0</v>
      </c>
    </row>
    <row r="294" spans="1:32" ht="17.25" hidden="1" customHeight="1" outlineLevel="1" x14ac:dyDescent="0.2">
      <c r="A294" s="4"/>
      <c r="B294" s="23"/>
      <c r="C294" s="28">
        <v>3</v>
      </c>
      <c r="D294" s="29" t="s">
        <v>13</v>
      </c>
      <c r="E294" s="20"/>
      <c r="F294" s="20"/>
      <c r="G294" s="20"/>
      <c r="H294" s="30">
        <f t="shared" si="326"/>
        <v>0</v>
      </c>
      <c r="I294" s="20"/>
      <c r="J294" s="20"/>
      <c r="K294" s="20"/>
      <c r="L294" s="26">
        <f t="shared" si="327"/>
        <v>0</v>
      </c>
      <c r="M294" s="20">
        <f t="shared" si="328"/>
        <v>0</v>
      </c>
      <c r="N294" s="20">
        <f t="shared" si="328"/>
        <v>0</v>
      </c>
      <c r="O294" s="20">
        <f t="shared" si="328"/>
        <v>0</v>
      </c>
      <c r="P294" s="27">
        <f t="shared" si="329"/>
        <v>0</v>
      </c>
      <c r="Q294" s="20"/>
      <c r="R294" s="20"/>
      <c r="S294" s="20"/>
      <c r="T294" s="26">
        <f t="shared" si="330"/>
        <v>0</v>
      </c>
      <c r="U294" s="20">
        <f t="shared" si="331"/>
        <v>0</v>
      </c>
      <c r="V294" s="20">
        <f t="shared" si="332"/>
        <v>0</v>
      </c>
      <c r="W294" s="20">
        <f t="shared" si="333"/>
        <v>0</v>
      </c>
      <c r="X294" s="31">
        <f t="shared" si="334"/>
        <v>0</v>
      </c>
      <c r="Y294" s="20"/>
      <c r="Z294" s="20"/>
      <c r="AA294" s="20"/>
      <c r="AB294" s="26">
        <f t="shared" si="335"/>
        <v>0</v>
      </c>
      <c r="AC294" s="20">
        <f t="shared" si="336"/>
        <v>0</v>
      </c>
      <c r="AD294" s="20">
        <f t="shared" si="337"/>
        <v>0</v>
      </c>
      <c r="AE294" s="20">
        <f t="shared" si="338"/>
        <v>0</v>
      </c>
      <c r="AF294" s="31">
        <f t="shared" si="339"/>
        <v>0</v>
      </c>
    </row>
    <row r="295" spans="1:32" ht="17.25" hidden="1" customHeight="1" outlineLevel="1" x14ac:dyDescent="0.2">
      <c r="A295" s="4"/>
      <c r="B295" s="23"/>
      <c r="C295" s="28">
        <v>4</v>
      </c>
      <c r="D295" s="29" t="s">
        <v>14</v>
      </c>
      <c r="E295" s="20"/>
      <c r="F295" s="20"/>
      <c r="G295" s="20"/>
      <c r="H295" s="30">
        <f t="shared" si="326"/>
        <v>0</v>
      </c>
      <c r="I295" s="20"/>
      <c r="J295" s="20"/>
      <c r="K295" s="20"/>
      <c r="L295" s="26">
        <f t="shared" si="327"/>
        <v>0</v>
      </c>
      <c r="M295" s="20">
        <f t="shared" si="328"/>
        <v>0</v>
      </c>
      <c r="N295" s="20">
        <f t="shared" si="328"/>
        <v>0</v>
      </c>
      <c r="O295" s="20">
        <f t="shared" si="328"/>
        <v>0</v>
      </c>
      <c r="P295" s="27">
        <f t="shared" si="329"/>
        <v>0</v>
      </c>
      <c r="Q295" s="20"/>
      <c r="R295" s="20"/>
      <c r="S295" s="20"/>
      <c r="T295" s="26">
        <f t="shared" si="330"/>
        <v>0</v>
      </c>
      <c r="U295" s="20">
        <f t="shared" si="331"/>
        <v>0</v>
      </c>
      <c r="V295" s="20">
        <f t="shared" si="332"/>
        <v>0</v>
      </c>
      <c r="W295" s="20">
        <f t="shared" si="333"/>
        <v>0</v>
      </c>
      <c r="X295" s="31">
        <f t="shared" si="334"/>
        <v>0</v>
      </c>
      <c r="Y295" s="20"/>
      <c r="Z295" s="20"/>
      <c r="AA295" s="20"/>
      <c r="AB295" s="26">
        <f t="shared" si="335"/>
        <v>0</v>
      </c>
      <c r="AC295" s="20">
        <f t="shared" si="336"/>
        <v>0</v>
      </c>
      <c r="AD295" s="20">
        <f t="shared" si="337"/>
        <v>0</v>
      </c>
      <c r="AE295" s="20">
        <f t="shared" si="338"/>
        <v>0</v>
      </c>
      <c r="AF295" s="31">
        <f t="shared" si="339"/>
        <v>0</v>
      </c>
    </row>
    <row r="296" spans="1:32" ht="17.25" hidden="1" customHeight="1" outlineLevel="1" x14ac:dyDescent="0.2">
      <c r="A296" s="4">
        <v>8</v>
      </c>
      <c r="B296" s="23"/>
      <c r="C296" s="28">
        <v>5</v>
      </c>
      <c r="D296" s="29" t="s">
        <v>15</v>
      </c>
      <c r="E296" s="20">
        <v>0</v>
      </c>
      <c r="F296" s="20">
        <v>0</v>
      </c>
      <c r="G296" s="20">
        <v>0</v>
      </c>
      <c r="H296" s="30">
        <f t="shared" si="326"/>
        <v>0</v>
      </c>
      <c r="I296" s="20">
        <v>0</v>
      </c>
      <c r="J296" s="20">
        <v>0</v>
      </c>
      <c r="K296" s="20">
        <v>0</v>
      </c>
      <c r="L296" s="30">
        <f t="shared" si="327"/>
        <v>0</v>
      </c>
      <c r="M296" s="20">
        <v>0</v>
      </c>
      <c r="N296" s="20">
        <v>0</v>
      </c>
      <c r="O296" s="20">
        <v>0</v>
      </c>
      <c r="P296" s="30">
        <f t="shared" si="329"/>
        <v>0</v>
      </c>
      <c r="Q296" s="20">
        <v>0</v>
      </c>
      <c r="R296" s="20">
        <v>0</v>
      </c>
      <c r="S296" s="20">
        <v>0</v>
      </c>
      <c r="T296" s="30">
        <f t="shared" si="330"/>
        <v>0</v>
      </c>
      <c r="U296" s="20">
        <v>0</v>
      </c>
      <c r="V296" s="20">
        <v>0</v>
      </c>
      <c r="W296" s="20">
        <v>0</v>
      </c>
      <c r="X296" s="30">
        <f t="shared" si="334"/>
        <v>0</v>
      </c>
      <c r="Y296" s="20">
        <v>0</v>
      </c>
      <c r="Z296" s="20">
        <v>0</v>
      </c>
      <c r="AA296" s="20">
        <v>0</v>
      </c>
      <c r="AB296" s="30">
        <f t="shared" si="335"/>
        <v>0</v>
      </c>
      <c r="AC296" s="20">
        <v>0</v>
      </c>
      <c r="AD296" s="20">
        <v>0</v>
      </c>
      <c r="AE296" s="20">
        <v>0</v>
      </c>
      <c r="AF296" s="30">
        <f t="shared" si="339"/>
        <v>0</v>
      </c>
    </row>
    <row r="297" spans="1:32" ht="17.25" hidden="1" customHeight="1" outlineLevel="1" x14ac:dyDescent="0.2">
      <c r="A297" s="4" t="s">
        <v>16</v>
      </c>
      <c r="B297" s="17"/>
      <c r="C297" s="18">
        <v>6</v>
      </c>
      <c r="D297" s="19" t="s">
        <v>17</v>
      </c>
      <c r="E297" s="20">
        <v>0</v>
      </c>
      <c r="F297" s="20">
        <v>0</v>
      </c>
      <c r="G297" s="20">
        <v>0</v>
      </c>
      <c r="H297" s="90">
        <f t="shared" si="326"/>
        <v>0</v>
      </c>
      <c r="I297" s="20">
        <v>0</v>
      </c>
      <c r="J297" s="20">
        <v>0</v>
      </c>
      <c r="K297" s="20">
        <v>0</v>
      </c>
      <c r="L297" s="20">
        <f t="shared" ref="L297:L299" si="340">+K297+J297+I297</f>
        <v>0</v>
      </c>
      <c r="M297" s="20">
        <v>0</v>
      </c>
      <c r="N297" s="20">
        <v>0</v>
      </c>
      <c r="O297" s="20">
        <v>0</v>
      </c>
      <c r="P297" s="20">
        <f t="shared" ref="P297:P299" si="341">+O297+N297+M297</f>
        <v>0</v>
      </c>
      <c r="Q297" s="20">
        <v>0</v>
      </c>
      <c r="R297" s="20">
        <v>0</v>
      </c>
      <c r="S297" s="20">
        <v>0</v>
      </c>
      <c r="T297" s="20">
        <f t="shared" si="330"/>
        <v>0</v>
      </c>
      <c r="U297" s="20">
        <v>0</v>
      </c>
      <c r="V297" s="20">
        <v>0</v>
      </c>
      <c r="W297" s="20">
        <v>0</v>
      </c>
      <c r="X297" s="90">
        <f t="shared" si="334"/>
        <v>0</v>
      </c>
      <c r="Y297" s="20">
        <v>0</v>
      </c>
      <c r="Z297" s="20">
        <v>0</v>
      </c>
      <c r="AA297" s="20">
        <v>0</v>
      </c>
      <c r="AB297" s="20">
        <f t="shared" si="335"/>
        <v>0</v>
      </c>
      <c r="AC297" s="20">
        <v>0</v>
      </c>
      <c r="AD297" s="20">
        <v>0</v>
      </c>
      <c r="AE297" s="20">
        <v>0</v>
      </c>
      <c r="AF297" s="90">
        <f t="shared" si="339"/>
        <v>0</v>
      </c>
    </row>
    <row r="298" spans="1:32" ht="17.25" hidden="1" customHeight="1" outlineLevel="1" x14ac:dyDescent="0.2">
      <c r="A298" s="4" t="s">
        <v>18</v>
      </c>
      <c r="B298" s="23"/>
      <c r="C298" s="28">
        <v>7</v>
      </c>
      <c r="D298" s="29" t="s">
        <v>19</v>
      </c>
      <c r="E298" s="20">
        <v>0</v>
      </c>
      <c r="F298" s="20">
        <v>0</v>
      </c>
      <c r="G298" s="20">
        <v>0</v>
      </c>
      <c r="H298" s="30">
        <f t="shared" si="326"/>
        <v>0</v>
      </c>
      <c r="I298" s="20">
        <v>0</v>
      </c>
      <c r="J298" s="20">
        <v>0</v>
      </c>
      <c r="K298" s="20">
        <v>0</v>
      </c>
      <c r="L298" s="26">
        <f t="shared" si="340"/>
        <v>0</v>
      </c>
      <c r="M298" s="20">
        <v>0</v>
      </c>
      <c r="N298" s="20">
        <v>0</v>
      </c>
      <c r="O298" s="20">
        <v>0</v>
      </c>
      <c r="P298" s="26">
        <f t="shared" si="341"/>
        <v>0</v>
      </c>
      <c r="Q298" s="20">
        <v>0</v>
      </c>
      <c r="R298" s="20">
        <v>0</v>
      </c>
      <c r="S298" s="20">
        <v>0</v>
      </c>
      <c r="T298" s="26">
        <f t="shared" si="330"/>
        <v>0</v>
      </c>
      <c r="U298" s="20">
        <v>0</v>
      </c>
      <c r="V298" s="20">
        <v>0</v>
      </c>
      <c r="W298" s="20">
        <v>0</v>
      </c>
      <c r="X298" s="30">
        <f t="shared" si="334"/>
        <v>0</v>
      </c>
      <c r="Y298" s="20">
        <v>0</v>
      </c>
      <c r="Z298" s="20">
        <v>0</v>
      </c>
      <c r="AA298" s="20">
        <v>0</v>
      </c>
      <c r="AB298" s="26">
        <f t="shared" si="335"/>
        <v>0</v>
      </c>
      <c r="AC298" s="20">
        <v>0</v>
      </c>
      <c r="AD298" s="20">
        <v>0</v>
      </c>
      <c r="AE298" s="20">
        <v>0</v>
      </c>
      <c r="AF298" s="30">
        <f t="shared" si="339"/>
        <v>0</v>
      </c>
    </row>
    <row r="299" spans="1:32" ht="17.25" hidden="1" customHeight="1" outlineLevel="1" x14ac:dyDescent="0.2">
      <c r="A299" s="4" t="s">
        <v>115</v>
      </c>
      <c r="B299" s="23"/>
      <c r="C299" s="28">
        <v>8</v>
      </c>
      <c r="D299" s="29" t="s">
        <v>20</v>
      </c>
      <c r="E299" s="20">
        <v>0</v>
      </c>
      <c r="F299" s="20">
        <v>0</v>
      </c>
      <c r="G299" s="20">
        <v>0</v>
      </c>
      <c r="H299" s="30">
        <f t="shared" si="326"/>
        <v>0</v>
      </c>
      <c r="I299" s="20">
        <v>0</v>
      </c>
      <c r="J299" s="20">
        <v>0</v>
      </c>
      <c r="K299" s="20">
        <v>0</v>
      </c>
      <c r="L299" s="30">
        <f t="shared" si="340"/>
        <v>0</v>
      </c>
      <c r="M299" s="20">
        <v>0</v>
      </c>
      <c r="N299" s="20">
        <v>0</v>
      </c>
      <c r="O299" s="20">
        <v>0</v>
      </c>
      <c r="P299" s="30">
        <f t="shared" si="341"/>
        <v>0</v>
      </c>
      <c r="Q299" s="20">
        <v>0</v>
      </c>
      <c r="R299" s="20">
        <v>0</v>
      </c>
      <c r="S299" s="20">
        <v>0</v>
      </c>
      <c r="T299" s="30">
        <f t="shared" ref="T299" si="342">+S299+R299+Q299</f>
        <v>0</v>
      </c>
      <c r="U299" s="20">
        <v>0</v>
      </c>
      <c r="V299" s="20">
        <v>0</v>
      </c>
      <c r="W299" s="20">
        <v>0</v>
      </c>
      <c r="X299" s="30">
        <f t="shared" ref="X299" si="343">+W299+V299+U299</f>
        <v>0</v>
      </c>
      <c r="Y299" s="20">
        <v>0</v>
      </c>
      <c r="Z299" s="20">
        <v>0</v>
      </c>
      <c r="AA299" s="20">
        <v>0</v>
      </c>
      <c r="AB299" s="30">
        <f t="shared" ref="AB299" si="344">+AA299+Z299+Y299</f>
        <v>0</v>
      </c>
      <c r="AC299" s="20">
        <v>0</v>
      </c>
      <c r="AD299" s="20">
        <v>0</v>
      </c>
      <c r="AE299" s="20">
        <v>0</v>
      </c>
      <c r="AF299" s="30">
        <f t="shared" ref="AF299" si="345">+AE299+AD299+AC299</f>
        <v>0</v>
      </c>
    </row>
    <row r="300" spans="1:32" ht="17.25" hidden="1" customHeight="1" outlineLevel="1" x14ac:dyDescent="0.2">
      <c r="A300" s="4" t="s">
        <v>47</v>
      </c>
      <c r="B300" s="83">
        <v>86</v>
      </c>
      <c r="C300" s="84" t="s">
        <v>53</v>
      </c>
      <c r="D300" s="54"/>
      <c r="E300" s="55">
        <v>0</v>
      </c>
      <c r="F300" s="55">
        <v>0</v>
      </c>
      <c r="G300" s="55">
        <v>0</v>
      </c>
      <c r="H300" s="96">
        <f t="shared" si="326"/>
        <v>0</v>
      </c>
      <c r="I300" s="55">
        <v>0</v>
      </c>
      <c r="J300" s="55">
        <v>0</v>
      </c>
      <c r="K300" s="55">
        <v>0</v>
      </c>
      <c r="L300" s="55">
        <f>+K300+J300+I300</f>
        <v>0</v>
      </c>
      <c r="M300" s="55">
        <v>0</v>
      </c>
      <c r="N300" s="55">
        <v>0</v>
      </c>
      <c r="O300" s="55">
        <v>0</v>
      </c>
      <c r="P300" s="56">
        <f>+O300+N300+M300</f>
        <v>0</v>
      </c>
      <c r="Q300" s="55">
        <v>0</v>
      </c>
      <c r="R300" s="55">
        <v>0</v>
      </c>
      <c r="S300" s="55">
        <v>0</v>
      </c>
      <c r="T300" s="55">
        <f>+S300+R300+Q300</f>
        <v>0</v>
      </c>
      <c r="U300" s="55">
        <v>0</v>
      </c>
      <c r="V300" s="55">
        <v>0</v>
      </c>
      <c r="W300" s="55">
        <v>0</v>
      </c>
      <c r="X300" s="97">
        <f>+W300+V300+U300</f>
        <v>0</v>
      </c>
      <c r="Y300" s="55">
        <v>0</v>
      </c>
      <c r="Z300" s="55">
        <v>0</v>
      </c>
      <c r="AA300" s="55">
        <v>0</v>
      </c>
      <c r="AB300" s="55">
        <f>+AA300+Z300+Y300</f>
        <v>0</v>
      </c>
      <c r="AC300" s="55">
        <v>0</v>
      </c>
      <c r="AD300" s="55">
        <v>0</v>
      </c>
      <c r="AE300" s="55">
        <v>0</v>
      </c>
      <c r="AF300" s="97">
        <f>+AE300+AD300+AC300</f>
        <v>0</v>
      </c>
    </row>
    <row r="301" spans="1:32" ht="17.25" customHeight="1" collapsed="1" x14ac:dyDescent="0.2">
      <c r="A301" s="4"/>
      <c r="B301" s="85" t="s">
        <v>60</v>
      </c>
      <c r="C301" s="247" t="s">
        <v>133</v>
      </c>
      <c r="D301" s="247"/>
      <c r="E301" s="86">
        <f>SUM(E302:E310)</f>
        <v>0</v>
      </c>
      <c r="F301" s="86">
        <f>SUM(F302:F310)</f>
        <v>62601</v>
      </c>
      <c r="G301" s="86">
        <f>SUM(G302:G310)</f>
        <v>0</v>
      </c>
      <c r="H301" s="174">
        <f t="shared" si="267"/>
        <v>62601</v>
      </c>
      <c r="I301" s="86">
        <f>SUM(I302:I310)</f>
        <v>0</v>
      </c>
      <c r="J301" s="86">
        <f>SUM(J302:J310)</f>
        <v>0</v>
      </c>
      <c r="K301" s="86">
        <f>SUM(K302:K310)</f>
        <v>0</v>
      </c>
      <c r="L301" s="86">
        <f t="shared" si="274"/>
        <v>0</v>
      </c>
      <c r="M301" s="15">
        <f t="shared" ref="M301:O305" si="346">+I301+E301</f>
        <v>0</v>
      </c>
      <c r="N301" s="15">
        <f t="shared" si="346"/>
        <v>62601</v>
      </c>
      <c r="O301" s="15">
        <f t="shared" si="346"/>
        <v>0</v>
      </c>
      <c r="P301" s="86">
        <f t="shared" si="275"/>
        <v>62601</v>
      </c>
      <c r="Q301" s="86">
        <f>SUM(Q302:Q310)</f>
        <v>0</v>
      </c>
      <c r="R301" s="86">
        <f>SUM(R302:R310)</f>
        <v>0</v>
      </c>
      <c r="S301" s="86">
        <f>SUM(S302:S310)</f>
        <v>0</v>
      </c>
      <c r="T301" s="86">
        <f t="shared" si="316"/>
        <v>0</v>
      </c>
      <c r="U301" s="15">
        <f t="shared" ref="U301:U305" si="347">+Q301+M301</f>
        <v>0</v>
      </c>
      <c r="V301" s="15">
        <f t="shared" ref="V301:V305" si="348">+R301+N301</f>
        <v>62601</v>
      </c>
      <c r="W301" s="15">
        <f t="shared" ref="W301:W305" si="349">+S301+O301</f>
        <v>0</v>
      </c>
      <c r="X301" s="174">
        <f t="shared" si="320"/>
        <v>62601</v>
      </c>
      <c r="Y301" s="86">
        <f>SUM(Y302:Y310)</f>
        <v>0</v>
      </c>
      <c r="Z301" s="86">
        <f>SUM(Z302:Z310)</f>
        <v>0</v>
      </c>
      <c r="AA301" s="86">
        <f>SUM(AA302:AA310)</f>
        <v>0</v>
      </c>
      <c r="AB301" s="86">
        <f t="shared" si="321"/>
        <v>0</v>
      </c>
      <c r="AC301" s="15">
        <f t="shared" ref="AC301:AC305" si="350">+Y301+U301</f>
        <v>0</v>
      </c>
      <c r="AD301" s="15">
        <f t="shared" ref="AD301:AD305" si="351">+Z301+V301</f>
        <v>62601</v>
      </c>
      <c r="AE301" s="15">
        <f t="shared" ref="AE301:AE305" si="352">+AA301+W301</f>
        <v>0</v>
      </c>
      <c r="AF301" s="174">
        <f t="shared" si="325"/>
        <v>62601</v>
      </c>
    </row>
    <row r="302" spans="1:32" ht="17.25" customHeight="1" x14ac:dyDescent="0.2">
      <c r="A302" s="4"/>
      <c r="B302" s="17"/>
      <c r="C302" s="48">
        <v>1</v>
      </c>
      <c r="D302" s="49" t="s">
        <v>11</v>
      </c>
      <c r="E302" s="20"/>
      <c r="F302" s="20">
        <v>11784</v>
      </c>
      <c r="G302" s="20"/>
      <c r="H302" s="119">
        <f t="shared" si="267"/>
        <v>11784</v>
      </c>
      <c r="I302" s="20"/>
      <c r="J302" s="20"/>
      <c r="K302" s="20"/>
      <c r="L302" s="50">
        <f t="shared" si="274"/>
        <v>0</v>
      </c>
      <c r="M302" s="20">
        <f t="shared" si="346"/>
        <v>0</v>
      </c>
      <c r="N302" s="20">
        <f t="shared" si="346"/>
        <v>11784</v>
      </c>
      <c r="O302" s="20">
        <f t="shared" si="346"/>
        <v>0</v>
      </c>
      <c r="P302" s="51">
        <f t="shared" si="275"/>
        <v>11784</v>
      </c>
      <c r="Q302" s="20"/>
      <c r="R302" s="20"/>
      <c r="S302" s="20"/>
      <c r="T302" s="50">
        <f t="shared" si="316"/>
        <v>0</v>
      </c>
      <c r="U302" s="20">
        <f t="shared" si="347"/>
        <v>0</v>
      </c>
      <c r="V302" s="20">
        <f t="shared" si="348"/>
        <v>11784</v>
      </c>
      <c r="W302" s="20">
        <f t="shared" si="349"/>
        <v>0</v>
      </c>
      <c r="X302" s="181">
        <f t="shared" si="320"/>
        <v>11784</v>
      </c>
      <c r="Y302" s="20"/>
      <c r="Z302" s="20"/>
      <c r="AA302" s="20"/>
      <c r="AB302" s="50">
        <f t="shared" si="321"/>
        <v>0</v>
      </c>
      <c r="AC302" s="20">
        <f t="shared" si="350"/>
        <v>0</v>
      </c>
      <c r="AD302" s="20">
        <f t="shared" si="351"/>
        <v>11784</v>
      </c>
      <c r="AE302" s="20">
        <f t="shared" si="352"/>
        <v>0</v>
      </c>
      <c r="AF302" s="181">
        <f t="shared" si="325"/>
        <v>11784</v>
      </c>
    </row>
    <row r="303" spans="1:32" ht="27.75" customHeight="1" x14ac:dyDescent="0.2">
      <c r="A303" s="4"/>
      <c r="B303" s="23"/>
      <c r="C303" s="24">
        <v>2</v>
      </c>
      <c r="D303" s="25" t="s">
        <v>12</v>
      </c>
      <c r="E303" s="20"/>
      <c r="F303" s="20">
        <v>1618</v>
      </c>
      <c r="G303" s="20"/>
      <c r="H303" s="30">
        <f t="shared" si="267"/>
        <v>1618</v>
      </c>
      <c r="I303" s="20"/>
      <c r="J303" s="20"/>
      <c r="K303" s="20"/>
      <c r="L303" s="26">
        <f t="shared" si="274"/>
        <v>0</v>
      </c>
      <c r="M303" s="20">
        <f t="shared" si="346"/>
        <v>0</v>
      </c>
      <c r="N303" s="20">
        <f t="shared" si="346"/>
        <v>1618</v>
      </c>
      <c r="O303" s="20">
        <f t="shared" si="346"/>
        <v>0</v>
      </c>
      <c r="P303" s="27">
        <f t="shared" si="275"/>
        <v>1618</v>
      </c>
      <c r="Q303" s="20"/>
      <c r="R303" s="20"/>
      <c r="S303" s="20"/>
      <c r="T303" s="26">
        <f t="shared" si="316"/>
        <v>0</v>
      </c>
      <c r="U303" s="20">
        <f t="shared" si="347"/>
        <v>0</v>
      </c>
      <c r="V303" s="20">
        <f t="shared" si="348"/>
        <v>1618</v>
      </c>
      <c r="W303" s="20">
        <f t="shared" si="349"/>
        <v>0</v>
      </c>
      <c r="X303" s="31">
        <f t="shared" si="320"/>
        <v>1618</v>
      </c>
      <c r="Y303" s="20"/>
      <c r="Z303" s="20"/>
      <c r="AA303" s="20"/>
      <c r="AB303" s="26">
        <f t="shared" si="321"/>
        <v>0</v>
      </c>
      <c r="AC303" s="20">
        <f t="shared" si="350"/>
        <v>0</v>
      </c>
      <c r="AD303" s="20">
        <f t="shared" si="351"/>
        <v>1618</v>
      </c>
      <c r="AE303" s="20">
        <f t="shared" si="352"/>
        <v>0</v>
      </c>
      <c r="AF303" s="31">
        <f t="shared" si="325"/>
        <v>1618</v>
      </c>
    </row>
    <row r="304" spans="1:32" ht="17.25" customHeight="1" x14ac:dyDescent="0.2">
      <c r="A304" s="4"/>
      <c r="B304" s="23"/>
      <c r="C304" s="28">
        <v>3</v>
      </c>
      <c r="D304" s="29" t="s">
        <v>13</v>
      </c>
      <c r="E304" s="20"/>
      <c r="F304" s="20">
        <v>7077</v>
      </c>
      <c r="G304" s="20"/>
      <c r="H304" s="30">
        <f t="shared" si="267"/>
        <v>7077</v>
      </c>
      <c r="I304" s="20"/>
      <c r="J304" s="20"/>
      <c r="K304" s="20"/>
      <c r="L304" s="26">
        <f t="shared" si="274"/>
        <v>0</v>
      </c>
      <c r="M304" s="20">
        <f t="shared" si="346"/>
        <v>0</v>
      </c>
      <c r="N304" s="20">
        <f t="shared" si="346"/>
        <v>7077</v>
      </c>
      <c r="O304" s="20">
        <f t="shared" si="346"/>
        <v>0</v>
      </c>
      <c r="P304" s="27">
        <f t="shared" si="275"/>
        <v>7077</v>
      </c>
      <c r="Q304" s="20"/>
      <c r="R304" s="20"/>
      <c r="S304" s="20"/>
      <c r="T304" s="26">
        <f t="shared" si="316"/>
        <v>0</v>
      </c>
      <c r="U304" s="20">
        <f t="shared" si="347"/>
        <v>0</v>
      </c>
      <c r="V304" s="20">
        <f t="shared" si="348"/>
        <v>7077</v>
      </c>
      <c r="W304" s="20">
        <f t="shared" si="349"/>
        <v>0</v>
      </c>
      <c r="X304" s="31">
        <f t="shared" si="320"/>
        <v>7077</v>
      </c>
      <c r="Y304" s="20"/>
      <c r="Z304" s="20"/>
      <c r="AA304" s="20"/>
      <c r="AB304" s="26">
        <f t="shared" si="321"/>
        <v>0</v>
      </c>
      <c r="AC304" s="20">
        <f t="shared" si="350"/>
        <v>0</v>
      </c>
      <c r="AD304" s="20">
        <f t="shared" si="351"/>
        <v>7077</v>
      </c>
      <c r="AE304" s="20">
        <f t="shared" si="352"/>
        <v>0</v>
      </c>
      <c r="AF304" s="31">
        <f t="shared" si="325"/>
        <v>7077</v>
      </c>
    </row>
    <row r="305" spans="1:32" ht="17.25" customHeight="1" x14ac:dyDescent="0.2">
      <c r="A305" s="4"/>
      <c r="B305" s="23"/>
      <c r="C305" s="28">
        <v>4</v>
      </c>
      <c r="D305" s="29" t="s">
        <v>14</v>
      </c>
      <c r="E305" s="20"/>
      <c r="F305" s="20"/>
      <c r="G305" s="20"/>
      <c r="H305" s="30">
        <f t="shared" si="267"/>
        <v>0</v>
      </c>
      <c r="I305" s="20"/>
      <c r="J305" s="20"/>
      <c r="K305" s="20"/>
      <c r="L305" s="26">
        <f t="shared" si="274"/>
        <v>0</v>
      </c>
      <c r="M305" s="20">
        <f t="shared" si="346"/>
        <v>0</v>
      </c>
      <c r="N305" s="20">
        <f t="shared" si="346"/>
        <v>0</v>
      </c>
      <c r="O305" s="20">
        <f t="shared" si="346"/>
        <v>0</v>
      </c>
      <c r="P305" s="27">
        <f t="shared" si="275"/>
        <v>0</v>
      </c>
      <c r="Q305" s="20"/>
      <c r="R305" s="20"/>
      <c r="S305" s="20"/>
      <c r="T305" s="26">
        <f t="shared" si="316"/>
        <v>0</v>
      </c>
      <c r="U305" s="20">
        <f t="shared" si="347"/>
        <v>0</v>
      </c>
      <c r="V305" s="20">
        <f t="shared" si="348"/>
        <v>0</v>
      </c>
      <c r="W305" s="20">
        <f t="shared" si="349"/>
        <v>0</v>
      </c>
      <c r="X305" s="31">
        <f t="shared" si="320"/>
        <v>0</v>
      </c>
      <c r="Y305" s="20"/>
      <c r="Z305" s="20"/>
      <c r="AA305" s="20"/>
      <c r="AB305" s="26">
        <f t="shared" si="321"/>
        <v>0</v>
      </c>
      <c r="AC305" s="20">
        <f t="shared" si="350"/>
        <v>0</v>
      </c>
      <c r="AD305" s="20">
        <f t="shared" si="351"/>
        <v>0</v>
      </c>
      <c r="AE305" s="20">
        <f t="shared" si="352"/>
        <v>0</v>
      </c>
      <c r="AF305" s="31">
        <f t="shared" si="325"/>
        <v>0</v>
      </c>
    </row>
    <row r="306" spans="1:32" ht="17.25" customHeight="1" x14ac:dyDescent="0.2">
      <c r="A306" s="4">
        <v>8</v>
      </c>
      <c r="B306" s="23"/>
      <c r="C306" s="28">
        <v>5</v>
      </c>
      <c r="D306" s="29" t="s">
        <v>15</v>
      </c>
      <c r="E306" s="20">
        <v>0</v>
      </c>
      <c r="F306" s="20">
        <v>0</v>
      </c>
      <c r="G306" s="20">
        <v>0</v>
      </c>
      <c r="H306" s="30">
        <f t="shared" ref="H306" si="353">+G306+F306+E306</f>
        <v>0</v>
      </c>
      <c r="I306" s="20">
        <v>0</v>
      </c>
      <c r="J306" s="20">
        <v>0</v>
      </c>
      <c r="K306" s="20">
        <v>0</v>
      </c>
      <c r="L306" s="30">
        <f t="shared" si="274"/>
        <v>0</v>
      </c>
      <c r="M306" s="20">
        <v>0</v>
      </c>
      <c r="N306" s="20">
        <v>0</v>
      </c>
      <c r="O306" s="20">
        <v>0</v>
      </c>
      <c r="P306" s="30">
        <f t="shared" si="275"/>
        <v>0</v>
      </c>
      <c r="Q306" s="20">
        <v>0</v>
      </c>
      <c r="R306" s="20">
        <v>0</v>
      </c>
      <c r="S306" s="20">
        <v>0</v>
      </c>
      <c r="T306" s="30">
        <f t="shared" si="316"/>
        <v>0</v>
      </c>
      <c r="U306" s="20">
        <v>0</v>
      </c>
      <c r="V306" s="20">
        <v>0</v>
      </c>
      <c r="W306" s="20">
        <v>0</v>
      </c>
      <c r="X306" s="30">
        <f t="shared" si="320"/>
        <v>0</v>
      </c>
      <c r="Y306" s="20">
        <v>0</v>
      </c>
      <c r="Z306" s="20">
        <v>0</v>
      </c>
      <c r="AA306" s="20">
        <v>0</v>
      </c>
      <c r="AB306" s="30">
        <f t="shared" si="321"/>
        <v>0</v>
      </c>
      <c r="AC306" s="20">
        <v>0</v>
      </c>
      <c r="AD306" s="20">
        <v>0</v>
      </c>
      <c r="AE306" s="20">
        <v>0</v>
      </c>
      <c r="AF306" s="30">
        <f t="shared" si="325"/>
        <v>0</v>
      </c>
    </row>
    <row r="307" spans="1:32" ht="17.25" customHeight="1" x14ac:dyDescent="0.2">
      <c r="A307" s="4" t="s">
        <v>113</v>
      </c>
      <c r="B307" s="17"/>
      <c r="C307" s="18">
        <v>6</v>
      </c>
      <c r="D307" s="19" t="s">
        <v>17</v>
      </c>
      <c r="E307" s="20">
        <v>0</v>
      </c>
      <c r="F307" s="20">
        <v>32122</v>
      </c>
      <c r="G307" s="20">
        <v>0</v>
      </c>
      <c r="H307" s="90">
        <f t="shared" si="267"/>
        <v>32122</v>
      </c>
      <c r="I307" s="20">
        <v>0</v>
      </c>
      <c r="J307" s="20">
        <v>0</v>
      </c>
      <c r="K307" s="20">
        <v>0</v>
      </c>
      <c r="L307" s="90">
        <f t="shared" si="274"/>
        <v>0</v>
      </c>
      <c r="M307" s="20">
        <v>0</v>
      </c>
      <c r="N307" s="20">
        <v>32122</v>
      </c>
      <c r="O307" s="20">
        <v>0</v>
      </c>
      <c r="P307" s="90">
        <f t="shared" si="275"/>
        <v>32122</v>
      </c>
      <c r="Q307" s="20">
        <v>0</v>
      </c>
      <c r="R307" s="20">
        <v>0</v>
      </c>
      <c r="S307" s="20">
        <v>0</v>
      </c>
      <c r="T307" s="90">
        <f t="shared" si="316"/>
        <v>0</v>
      </c>
      <c r="U307" s="20">
        <v>0</v>
      </c>
      <c r="V307" s="20">
        <v>32122</v>
      </c>
      <c r="W307" s="20">
        <v>0</v>
      </c>
      <c r="X307" s="90">
        <f t="shared" si="320"/>
        <v>32122</v>
      </c>
      <c r="Y307" s="20">
        <v>0</v>
      </c>
      <c r="Z307" s="20">
        <v>0</v>
      </c>
      <c r="AA307" s="20">
        <v>0</v>
      </c>
      <c r="AB307" s="90">
        <f t="shared" si="321"/>
        <v>0</v>
      </c>
      <c r="AC307" s="20">
        <v>0</v>
      </c>
      <c r="AD307" s="20">
        <v>32122</v>
      </c>
      <c r="AE307" s="20">
        <v>0</v>
      </c>
      <c r="AF307" s="90">
        <f t="shared" si="325"/>
        <v>32122</v>
      </c>
    </row>
    <row r="308" spans="1:32" ht="17.25" customHeight="1" x14ac:dyDescent="0.2">
      <c r="A308" s="4" t="s">
        <v>114</v>
      </c>
      <c r="B308" s="23"/>
      <c r="C308" s="28">
        <v>7</v>
      </c>
      <c r="D308" s="29" t="s">
        <v>19</v>
      </c>
      <c r="E308" s="20">
        <v>0</v>
      </c>
      <c r="F308" s="20">
        <v>10000</v>
      </c>
      <c r="G308" s="20">
        <v>0</v>
      </c>
      <c r="H308" s="30">
        <f t="shared" si="267"/>
        <v>10000</v>
      </c>
      <c r="I308" s="20">
        <v>0</v>
      </c>
      <c r="J308" s="20">
        <v>0</v>
      </c>
      <c r="K308" s="20">
        <v>0</v>
      </c>
      <c r="L308" s="26">
        <f t="shared" si="274"/>
        <v>0</v>
      </c>
      <c r="M308" s="20">
        <v>0</v>
      </c>
      <c r="N308" s="20">
        <v>10000</v>
      </c>
      <c r="O308" s="20">
        <v>0</v>
      </c>
      <c r="P308" s="26">
        <f t="shared" si="275"/>
        <v>10000</v>
      </c>
      <c r="Q308" s="20">
        <v>0</v>
      </c>
      <c r="R308" s="20">
        <v>0</v>
      </c>
      <c r="S308" s="20">
        <v>0</v>
      </c>
      <c r="T308" s="26">
        <f t="shared" si="316"/>
        <v>0</v>
      </c>
      <c r="U308" s="20">
        <v>0</v>
      </c>
      <c r="V308" s="20">
        <v>10000</v>
      </c>
      <c r="W308" s="20">
        <v>0</v>
      </c>
      <c r="X308" s="30">
        <f t="shared" si="320"/>
        <v>10000</v>
      </c>
      <c r="Y308" s="20">
        <v>0</v>
      </c>
      <c r="Z308" s="20">
        <v>0</v>
      </c>
      <c r="AA308" s="20">
        <v>0</v>
      </c>
      <c r="AB308" s="26">
        <f t="shared" si="321"/>
        <v>0</v>
      </c>
      <c r="AC308" s="20">
        <v>0</v>
      </c>
      <c r="AD308" s="20">
        <v>10000</v>
      </c>
      <c r="AE308" s="20">
        <v>0</v>
      </c>
      <c r="AF308" s="30">
        <f t="shared" si="325"/>
        <v>10000</v>
      </c>
    </row>
    <row r="309" spans="1:32" ht="17.25" customHeight="1" x14ac:dyDescent="0.2">
      <c r="A309" s="4" t="s">
        <v>115</v>
      </c>
      <c r="B309" s="23"/>
      <c r="C309" s="28">
        <v>8</v>
      </c>
      <c r="D309" s="29" t="s">
        <v>20</v>
      </c>
      <c r="E309" s="20">
        <v>0</v>
      </c>
      <c r="F309" s="20">
        <v>0</v>
      </c>
      <c r="G309" s="20">
        <v>0</v>
      </c>
      <c r="H309" s="30">
        <f t="shared" si="267"/>
        <v>0</v>
      </c>
      <c r="I309" s="20">
        <v>0</v>
      </c>
      <c r="J309" s="20">
        <v>0</v>
      </c>
      <c r="K309" s="20">
        <v>0</v>
      </c>
      <c r="L309" s="26">
        <f t="shared" si="274"/>
        <v>0</v>
      </c>
      <c r="M309" s="20">
        <f>+I309+E309</f>
        <v>0</v>
      </c>
      <c r="N309" s="20">
        <f>+J309+F309</f>
        <v>0</v>
      </c>
      <c r="O309" s="20">
        <f>+K309+G309</f>
        <v>0</v>
      </c>
      <c r="P309" s="26">
        <f t="shared" si="275"/>
        <v>0</v>
      </c>
      <c r="Q309" s="20">
        <v>0</v>
      </c>
      <c r="R309" s="20">
        <v>0</v>
      </c>
      <c r="S309" s="20">
        <v>0</v>
      </c>
      <c r="T309" s="26">
        <f t="shared" si="316"/>
        <v>0</v>
      </c>
      <c r="U309" s="20">
        <f>+Q309+M309</f>
        <v>0</v>
      </c>
      <c r="V309" s="20">
        <f>+R309+N309</f>
        <v>0</v>
      </c>
      <c r="W309" s="20">
        <f>+S309+O309</f>
        <v>0</v>
      </c>
      <c r="X309" s="30">
        <f t="shared" si="320"/>
        <v>0</v>
      </c>
      <c r="Y309" s="20">
        <v>0</v>
      </c>
      <c r="Z309" s="20">
        <v>0</v>
      </c>
      <c r="AA309" s="20">
        <v>0</v>
      </c>
      <c r="AB309" s="26">
        <f t="shared" si="321"/>
        <v>0</v>
      </c>
      <c r="AC309" s="20">
        <f>+Y309+U309</f>
        <v>0</v>
      </c>
      <c r="AD309" s="20">
        <f>+Z309+V309</f>
        <v>0</v>
      </c>
      <c r="AE309" s="20">
        <f>+AA309+W309</f>
        <v>0</v>
      </c>
      <c r="AF309" s="30">
        <f t="shared" si="325"/>
        <v>0</v>
      </c>
    </row>
    <row r="310" spans="1:32" ht="17.25" customHeight="1" x14ac:dyDescent="0.2">
      <c r="A310" s="4" t="s">
        <v>47</v>
      </c>
      <c r="B310" s="83">
        <v>86</v>
      </c>
      <c r="C310" s="84" t="s">
        <v>53</v>
      </c>
      <c r="D310" s="54"/>
      <c r="E310" s="55">
        <v>0</v>
      </c>
      <c r="F310" s="55">
        <v>0</v>
      </c>
      <c r="G310" s="55">
        <v>0</v>
      </c>
      <c r="H310" s="96">
        <f t="shared" si="267"/>
        <v>0</v>
      </c>
      <c r="I310" s="55">
        <v>0</v>
      </c>
      <c r="J310" s="55">
        <v>0</v>
      </c>
      <c r="K310" s="55">
        <v>0</v>
      </c>
      <c r="L310" s="55">
        <f t="shared" si="274"/>
        <v>0</v>
      </c>
      <c r="M310" s="55">
        <v>0</v>
      </c>
      <c r="N310" s="55">
        <v>0</v>
      </c>
      <c r="O310" s="55">
        <v>0</v>
      </c>
      <c r="P310" s="56">
        <f t="shared" si="275"/>
        <v>0</v>
      </c>
      <c r="Q310" s="55">
        <v>0</v>
      </c>
      <c r="R310" s="55">
        <v>0</v>
      </c>
      <c r="S310" s="55">
        <v>0</v>
      </c>
      <c r="T310" s="55">
        <f t="shared" si="316"/>
        <v>0</v>
      </c>
      <c r="U310" s="55">
        <v>0</v>
      </c>
      <c r="V310" s="55">
        <v>0</v>
      </c>
      <c r="W310" s="55">
        <v>0</v>
      </c>
      <c r="X310" s="97">
        <f t="shared" si="320"/>
        <v>0</v>
      </c>
      <c r="Y310" s="55">
        <v>0</v>
      </c>
      <c r="Z310" s="55">
        <v>0</v>
      </c>
      <c r="AA310" s="55">
        <v>0</v>
      </c>
      <c r="AB310" s="55">
        <f t="shared" si="321"/>
        <v>0</v>
      </c>
      <c r="AC310" s="55">
        <v>0</v>
      </c>
      <c r="AD310" s="55">
        <v>0</v>
      </c>
      <c r="AE310" s="55">
        <v>0</v>
      </c>
      <c r="AF310" s="97">
        <f t="shared" si="325"/>
        <v>0</v>
      </c>
    </row>
    <row r="311" spans="1:32" ht="17.25" customHeight="1" x14ac:dyDescent="0.2">
      <c r="A311" s="4"/>
      <c r="B311" s="87" t="s">
        <v>132</v>
      </c>
      <c r="C311" s="247" t="s">
        <v>135</v>
      </c>
      <c r="D311" s="247"/>
      <c r="E311" s="88">
        <f>SUM(E312:E320)</f>
        <v>0</v>
      </c>
      <c r="F311" s="88">
        <f>SUM(F312:F320)</f>
        <v>31067</v>
      </c>
      <c r="G311" s="88">
        <f>SUM(G312:G320)</f>
        <v>0</v>
      </c>
      <c r="H311" s="186">
        <f t="shared" si="267"/>
        <v>31067</v>
      </c>
      <c r="I311" s="88">
        <f>SUM(I312:I320)</f>
        <v>0</v>
      </c>
      <c r="J311" s="88">
        <f>SUM(J312:J320)</f>
        <v>0</v>
      </c>
      <c r="K311" s="88">
        <f>SUM(K312:K320)</f>
        <v>0</v>
      </c>
      <c r="L311" s="88">
        <f t="shared" si="274"/>
        <v>0</v>
      </c>
      <c r="M311" s="64">
        <f t="shared" ref="M311:O315" si="354">+I311+E311</f>
        <v>0</v>
      </c>
      <c r="N311" s="64">
        <f t="shared" si="354"/>
        <v>31067</v>
      </c>
      <c r="O311" s="64">
        <f t="shared" si="354"/>
        <v>0</v>
      </c>
      <c r="P311" s="88">
        <f t="shared" si="275"/>
        <v>31067</v>
      </c>
      <c r="Q311" s="88">
        <f>SUM(Q312:Q320)</f>
        <v>0</v>
      </c>
      <c r="R311" s="88">
        <f>SUM(R312:R320)</f>
        <v>0</v>
      </c>
      <c r="S311" s="88">
        <f>SUM(S312:S320)</f>
        <v>0</v>
      </c>
      <c r="T311" s="88">
        <f t="shared" si="316"/>
        <v>0</v>
      </c>
      <c r="U311" s="64">
        <f t="shared" ref="U311:U315" si="355">+Q311+M311</f>
        <v>0</v>
      </c>
      <c r="V311" s="64">
        <f t="shared" ref="V311:V315" si="356">+R311+N311</f>
        <v>31067</v>
      </c>
      <c r="W311" s="64">
        <f t="shared" ref="W311:W315" si="357">+S311+O311</f>
        <v>0</v>
      </c>
      <c r="X311" s="186">
        <f t="shared" si="320"/>
        <v>31067</v>
      </c>
      <c r="Y311" s="88">
        <f>SUM(Y312:Y320)</f>
        <v>0</v>
      </c>
      <c r="Z311" s="88">
        <f>SUM(Z312:Z320)</f>
        <v>0</v>
      </c>
      <c r="AA311" s="88">
        <f>SUM(AA312:AA320)</f>
        <v>0</v>
      </c>
      <c r="AB311" s="88">
        <f t="shared" si="321"/>
        <v>0</v>
      </c>
      <c r="AC311" s="64">
        <f t="shared" ref="AC311:AC315" si="358">+Y311+U311</f>
        <v>0</v>
      </c>
      <c r="AD311" s="64">
        <f t="shared" ref="AD311:AD315" si="359">+Z311+V311</f>
        <v>31067</v>
      </c>
      <c r="AE311" s="64">
        <f t="shared" ref="AE311:AE315" si="360">+AA311+W311</f>
        <v>0</v>
      </c>
      <c r="AF311" s="186">
        <f t="shared" si="325"/>
        <v>31067</v>
      </c>
    </row>
    <row r="312" spans="1:32" ht="17.25" customHeight="1" x14ac:dyDescent="0.2">
      <c r="A312" s="4"/>
      <c r="B312" s="17"/>
      <c r="C312" s="48">
        <v>1</v>
      </c>
      <c r="D312" s="49" t="s">
        <v>11</v>
      </c>
      <c r="E312" s="20"/>
      <c r="F312" s="20">
        <v>1200</v>
      </c>
      <c r="G312" s="20"/>
      <c r="H312" s="119">
        <f t="shared" si="267"/>
        <v>1200</v>
      </c>
      <c r="I312" s="20"/>
      <c r="J312" s="20"/>
      <c r="K312" s="20"/>
      <c r="L312" s="50">
        <f t="shared" si="274"/>
        <v>0</v>
      </c>
      <c r="M312" s="20">
        <f t="shared" si="354"/>
        <v>0</v>
      </c>
      <c r="N312" s="20">
        <f t="shared" si="354"/>
        <v>1200</v>
      </c>
      <c r="O312" s="20">
        <f t="shared" si="354"/>
        <v>0</v>
      </c>
      <c r="P312" s="51">
        <f t="shared" si="275"/>
        <v>1200</v>
      </c>
      <c r="Q312" s="20"/>
      <c r="R312" s="20"/>
      <c r="S312" s="20"/>
      <c r="T312" s="50">
        <f t="shared" si="316"/>
        <v>0</v>
      </c>
      <c r="U312" s="20">
        <f t="shared" si="355"/>
        <v>0</v>
      </c>
      <c r="V312" s="20">
        <f t="shared" si="356"/>
        <v>1200</v>
      </c>
      <c r="W312" s="20">
        <f t="shared" si="357"/>
        <v>0</v>
      </c>
      <c r="X312" s="181">
        <f t="shared" si="320"/>
        <v>1200</v>
      </c>
      <c r="Y312" s="20"/>
      <c r="Z312" s="20"/>
      <c r="AA312" s="20"/>
      <c r="AB312" s="50">
        <f t="shared" si="321"/>
        <v>0</v>
      </c>
      <c r="AC312" s="20">
        <f t="shared" si="358"/>
        <v>0</v>
      </c>
      <c r="AD312" s="20">
        <f t="shared" si="359"/>
        <v>1200</v>
      </c>
      <c r="AE312" s="20">
        <f t="shared" si="360"/>
        <v>0</v>
      </c>
      <c r="AF312" s="181">
        <f t="shared" si="325"/>
        <v>1200</v>
      </c>
    </row>
    <row r="313" spans="1:32" ht="27.75" customHeight="1" x14ac:dyDescent="0.2">
      <c r="A313" s="4"/>
      <c r="B313" s="23"/>
      <c r="C313" s="24">
        <v>2</v>
      </c>
      <c r="D313" s="25" t="s">
        <v>12</v>
      </c>
      <c r="E313" s="20"/>
      <c r="F313" s="20">
        <v>140</v>
      </c>
      <c r="G313" s="20"/>
      <c r="H313" s="30">
        <f t="shared" si="267"/>
        <v>140</v>
      </c>
      <c r="I313" s="20"/>
      <c r="J313" s="20"/>
      <c r="K313" s="20"/>
      <c r="L313" s="26">
        <f t="shared" si="274"/>
        <v>0</v>
      </c>
      <c r="M313" s="20">
        <f t="shared" si="354"/>
        <v>0</v>
      </c>
      <c r="N313" s="20">
        <f t="shared" si="354"/>
        <v>140</v>
      </c>
      <c r="O313" s="20">
        <f t="shared" si="354"/>
        <v>0</v>
      </c>
      <c r="P313" s="27">
        <f t="shared" si="275"/>
        <v>140</v>
      </c>
      <c r="Q313" s="20"/>
      <c r="R313" s="20"/>
      <c r="S313" s="20"/>
      <c r="T313" s="26">
        <f t="shared" si="316"/>
        <v>0</v>
      </c>
      <c r="U313" s="20">
        <f t="shared" si="355"/>
        <v>0</v>
      </c>
      <c r="V313" s="20">
        <f t="shared" si="356"/>
        <v>140</v>
      </c>
      <c r="W313" s="20">
        <f t="shared" si="357"/>
        <v>0</v>
      </c>
      <c r="X313" s="31">
        <f t="shared" si="320"/>
        <v>140</v>
      </c>
      <c r="Y313" s="20"/>
      <c r="Z313" s="20"/>
      <c r="AA313" s="20"/>
      <c r="AB313" s="26">
        <f t="shared" si="321"/>
        <v>0</v>
      </c>
      <c r="AC313" s="20">
        <f t="shared" si="358"/>
        <v>0</v>
      </c>
      <c r="AD313" s="20">
        <f t="shared" si="359"/>
        <v>140</v>
      </c>
      <c r="AE313" s="20">
        <f t="shared" si="360"/>
        <v>0</v>
      </c>
      <c r="AF313" s="31">
        <f t="shared" si="325"/>
        <v>140</v>
      </c>
    </row>
    <row r="314" spans="1:32" ht="17.25" customHeight="1" x14ac:dyDescent="0.2">
      <c r="A314" s="4"/>
      <c r="B314" s="23"/>
      <c r="C314" s="28">
        <v>3</v>
      </c>
      <c r="D314" s="29" t="s">
        <v>13</v>
      </c>
      <c r="E314" s="20"/>
      <c r="F314" s="20">
        <v>7327</v>
      </c>
      <c r="G314" s="20"/>
      <c r="H314" s="30">
        <f t="shared" si="267"/>
        <v>7327</v>
      </c>
      <c r="I314" s="20"/>
      <c r="J314" s="20"/>
      <c r="K314" s="20"/>
      <c r="L314" s="26">
        <f t="shared" si="274"/>
        <v>0</v>
      </c>
      <c r="M314" s="20">
        <f t="shared" si="354"/>
        <v>0</v>
      </c>
      <c r="N314" s="20">
        <f t="shared" si="354"/>
        <v>7327</v>
      </c>
      <c r="O314" s="20">
        <f t="shared" si="354"/>
        <v>0</v>
      </c>
      <c r="P314" s="27">
        <f t="shared" si="275"/>
        <v>7327</v>
      </c>
      <c r="Q314" s="20"/>
      <c r="R314" s="20"/>
      <c r="S314" s="20"/>
      <c r="T314" s="26">
        <f t="shared" si="316"/>
        <v>0</v>
      </c>
      <c r="U314" s="20">
        <f t="shared" si="355"/>
        <v>0</v>
      </c>
      <c r="V314" s="20">
        <f t="shared" si="356"/>
        <v>7327</v>
      </c>
      <c r="W314" s="20">
        <f t="shared" si="357"/>
        <v>0</v>
      </c>
      <c r="X314" s="31">
        <f t="shared" si="320"/>
        <v>7327</v>
      </c>
      <c r="Y314" s="20"/>
      <c r="Z314" s="20"/>
      <c r="AA314" s="20"/>
      <c r="AB314" s="26">
        <f t="shared" si="321"/>
        <v>0</v>
      </c>
      <c r="AC314" s="20">
        <f t="shared" si="358"/>
        <v>0</v>
      </c>
      <c r="AD314" s="20">
        <f t="shared" si="359"/>
        <v>7327</v>
      </c>
      <c r="AE314" s="20">
        <f t="shared" si="360"/>
        <v>0</v>
      </c>
      <c r="AF314" s="31">
        <f t="shared" si="325"/>
        <v>7327</v>
      </c>
    </row>
    <row r="315" spans="1:32" ht="17.25" customHeight="1" x14ac:dyDescent="0.2">
      <c r="A315" s="4"/>
      <c r="B315" s="23"/>
      <c r="C315" s="28">
        <v>4</v>
      </c>
      <c r="D315" s="29" t="s">
        <v>14</v>
      </c>
      <c r="E315" s="20"/>
      <c r="F315" s="20"/>
      <c r="G315" s="20"/>
      <c r="H315" s="30">
        <f t="shared" si="267"/>
        <v>0</v>
      </c>
      <c r="I315" s="20"/>
      <c r="J315" s="20"/>
      <c r="K315" s="20"/>
      <c r="L315" s="26">
        <f t="shared" si="274"/>
        <v>0</v>
      </c>
      <c r="M315" s="20">
        <f t="shared" si="354"/>
        <v>0</v>
      </c>
      <c r="N315" s="20">
        <f t="shared" si="354"/>
        <v>0</v>
      </c>
      <c r="O315" s="20">
        <f t="shared" si="354"/>
        <v>0</v>
      </c>
      <c r="P315" s="27">
        <f t="shared" si="275"/>
        <v>0</v>
      </c>
      <c r="Q315" s="20"/>
      <c r="R315" s="20"/>
      <c r="S315" s="20"/>
      <c r="T315" s="26">
        <f t="shared" si="316"/>
        <v>0</v>
      </c>
      <c r="U315" s="20">
        <f t="shared" si="355"/>
        <v>0</v>
      </c>
      <c r="V315" s="20">
        <f t="shared" si="356"/>
        <v>0</v>
      </c>
      <c r="W315" s="20">
        <f t="shared" si="357"/>
        <v>0</v>
      </c>
      <c r="X315" s="31">
        <f t="shared" si="320"/>
        <v>0</v>
      </c>
      <c r="Y315" s="20"/>
      <c r="Z315" s="20"/>
      <c r="AA315" s="20"/>
      <c r="AB315" s="26">
        <f t="shared" si="321"/>
        <v>0</v>
      </c>
      <c r="AC315" s="20">
        <f t="shared" si="358"/>
        <v>0</v>
      </c>
      <c r="AD315" s="20">
        <f t="shared" si="359"/>
        <v>0</v>
      </c>
      <c r="AE315" s="20">
        <f t="shared" si="360"/>
        <v>0</v>
      </c>
      <c r="AF315" s="31">
        <f t="shared" si="325"/>
        <v>0</v>
      </c>
    </row>
    <row r="316" spans="1:32" ht="17.25" customHeight="1" x14ac:dyDescent="0.2">
      <c r="A316" s="4">
        <v>8</v>
      </c>
      <c r="B316" s="23"/>
      <c r="C316" s="28">
        <v>5</v>
      </c>
      <c r="D316" s="29" t="s">
        <v>15</v>
      </c>
      <c r="E316" s="20">
        <v>0</v>
      </c>
      <c r="F316" s="20">
        <v>0</v>
      </c>
      <c r="G316" s="20">
        <v>0</v>
      </c>
      <c r="H316" s="30">
        <f t="shared" si="267"/>
        <v>0</v>
      </c>
      <c r="I316" s="20">
        <v>0</v>
      </c>
      <c r="J316" s="20">
        <v>0</v>
      </c>
      <c r="K316" s="20">
        <v>0</v>
      </c>
      <c r="L316" s="30">
        <f t="shared" ref="L316:L317" si="361">+K316+J316+I316</f>
        <v>0</v>
      </c>
      <c r="M316" s="20">
        <v>0</v>
      </c>
      <c r="N316" s="20">
        <v>0</v>
      </c>
      <c r="O316" s="20">
        <v>0</v>
      </c>
      <c r="P316" s="30">
        <f t="shared" ref="P316:P317" si="362">+O316+N316+M316</f>
        <v>0</v>
      </c>
      <c r="Q316" s="20">
        <v>0</v>
      </c>
      <c r="R316" s="20">
        <v>0</v>
      </c>
      <c r="S316" s="20">
        <v>0</v>
      </c>
      <c r="T316" s="30">
        <f t="shared" ref="T316:T317" si="363">+S316+R316+Q316</f>
        <v>0</v>
      </c>
      <c r="U316" s="20">
        <v>0</v>
      </c>
      <c r="V316" s="20">
        <v>0</v>
      </c>
      <c r="W316" s="20">
        <v>0</v>
      </c>
      <c r="X316" s="30">
        <f t="shared" ref="X316:X317" si="364">+W316+V316+U316</f>
        <v>0</v>
      </c>
      <c r="Y316" s="20">
        <v>0</v>
      </c>
      <c r="Z316" s="20">
        <v>0</v>
      </c>
      <c r="AA316" s="20">
        <v>0</v>
      </c>
      <c r="AB316" s="30">
        <f t="shared" si="321"/>
        <v>0</v>
      </c>
      <c r="AC316" s="20">
        <v>0</v>
      </c>
      <c r="AD316" s="20">
        <v>0</v>
      </c>
      <c r="AE316" s="20">
        <v>0</v>
      </c>
      <c r="AF316" s="30">
        <f t="shared" si="325"/>
        <v>0</v>
      </c>
    </row>
    <row r="317" spans="1:32" ht="17.25" customHeight="1" x14ac:dyDescent="0.2">
      <c r="A317" s="4" t="s">
        <v>113</v>
      </c>
      <c r="B317" s="17"/>
      <c r="C317" s="18">
        <v>6</v>
      </c>
      <c r="D317" s="19" t="s">
        <v>17</v>
      </c>
      <c r="E317" s="20">
        <v>0</v>
      </c>
      <c r="F317" s="20">
        <v>22400</v>
      </c>
      <c r="G317" s="20">
        <v>0</v>
      </c>
      <c r="H317" s="20">
        <f t="shared" si="267"/>
        <v>22400</v>
      </c>
      <c r="I317" s="20">
        <v>0</v>
      </c>
      <c r="J317" s="20">
        <v>0</v>
      </c>
      <c r="K317" s="20">
        <v>0</v>
      </c>
      <c r="L317" s="20">
        <f t="shared" si="361"/>
        <v>0</v>
      </c>
      <c r="M317" s="20">
        <v>0</v>
      </c>
      <c r="N317" s="20">
        <v>22400</v>
      </c>
      <c r="O317" s="20">
        <v>0</v>
      </c>
      <c r="P317" s="20">
        <f t="shared" si="362"/>
        <v>22400</v>
      </c>
      <c r="Q317" s="20">
        <v>0</v>
      </c>
      <c r="R317" s="20">
        <v>0</v>
      </c>
      <c r="S317" s="20">
        <v>0</v>
      </c>
      <c r="T317" s="20">
        <f t="shared" si="363"/>
        <v>0</v>
      </c>
      <c r="U317" s="20">
        <v>0</v>
      </c>
      <c r="V317" s="20">
        <v>22400</v>
      </c>
      <c r="W317" s="20">
        <v>0</v>
      </c>
      <c r="X317" s="20">
        <f t="shared" si="364"/>
        <v>22400</v>
      </c>
      <c r="Y317" s="20">
        <v>0</v>
      </c>
      <c r="Z317" s="20">
        <v>0</v>
      </c>
      <c r="AA317" s="20">
        <v>0</v>
      </c>
      <c r="AB317" s="20">
        <f t="shared" si="321"/>
        <v>0</v>
      </c>
      <c r="AC317" s="20">
        <v>0</v>
      </c>
      <c r="AD317" s="20">
        <v>22400</v>
      </c>
      <c r="AE317" s="20">
        <v>0</v>
      </c>
      <c r="AF317" s="20">
        <f t="shared" si="325"/>
        <v>22400</v>
      </c>
    </row>
    <row r="318" spans="1:32" ht="17.25" customHeight="1" x14ac:dyDescent="0.2">
      <c r="A318" s="4" t="s">
        <v>114</v>
      </c>
      <c r="B318" s="23"/>
      <c r="C318" s="28">
        <v>7</v>
      </c>
      <c r="D318" s="29" t="s">
        <v>19</v>
      </c>
      <c r="E318" s="26">
        <v>0</v>
      </c>
      <c r="F318" s="26">
        <v>0</v>
      </c>
      <c r="G318" s="26">
        <v>0</v>
      </c>
      <c r="H318" s="30">
        <f t="shared" si="267"/>
        <v>0</v>
      </c>
      <c r="I318" s="26">
        <v>0</v>
      </c>
      <c r="J318" s="26">
        <v>0</v>
      </c>
      <c r="K318" s="26">
        <v>0</v>
      </c>
      <c r="L318" s="26">
        <f t="shared" si="274"/>
        <v>0</v>
      </c>
      <c r="M318" s="26">
        <v>0</v>
      </c>
      <c r="N318" s="26">
        <v>0</v>
      </c>
      <c r="O318" s="26">
        <v>0</v>
      </c>
      <c r="P318" s="26">
        <f t="shared" si="275"/>
        <v>0</v>
      </c>
      <c r="Q318" s="26">
        <v>0</v>
      </c>
      <c r="R318" s="26">
        <v>0</v>
      </c>
      <c r="S318" s="26">
        <v>0</v>
      </c>
      <c r="T318" s="26">
        <f t="shared" si="316"/>
        <v>0</v>
      </c>
      <c r="U318" s="26">
        <v>0</v>
      </c>
      <c r="V318" s="26">
        <v>0</v>
      </c>
      <c r="W318" s="26">
        <v>0</v>
      </c>
      <c r="X318" s="30">
        <f t="shared" si="320"/>
        <v>0</v>
      </c>
      <c r="Y318" s="26">
        <v>0</v>
      </c>
      <c r="Z318" s="26">
        <v>0</v>
      </c>
      <c r="AA318" s="26">
        <v>0</v>
      </c>
      <c r="AB318" s="26">
        <f t="shared" si="321"/>
        <v>0</v>
      </c>
      <c r="AC318" s="26">
        <v>0</v>
      </c>
      <c r="AD318" s="26">
        <v>0</v>
      </c>
      <c r="AE318" s="26">
        <v>0</v>
      </c>
      <c r="AF318" s="30">
        <f t="shared" si="325"/>
        <v>0</v>
      </c>
    </row>
    <row r="319" spans="1:32" ht="17.25" customHeight="1" x14ac:dyDescent="0.2">
      <c r="A319" s="4" t="s">
        <v>115</v>
      </c>
      <c r="B319" s="23"/>
      <c r="C319" s="28">
        <v>8</v>
      </c>
      <c r="D319" s="29" t="s">
        <v>20</v>
      </c>
      <c r="E319" s="20">
        <v>0</v>
      </c>
      <c r="F319" s="20">
        <v>0</v>
      </c>
      <c r="G319" s="20">
        <v>0</v>
      </c>
      <c r="H319" s="30">
        <f t="shared" si="267"/>
        <v>0</v>
      </c>
      <c r="I319" s="20">
        <v>0</v>
      </c>
      <c r="J319" s="20">
        <v>0</v>
      </c>
      <c r="K319" s="20">
        <v>0</v>
      </c>
      <c r="L319" s="26">
        <f t="shared" si="274"/>
        <v>0</v>
      </c>
      <c r="M319" s="20">
        <f>+I319+E319</f>
        <v>0</v>
      </c>
      <c r="N319" s="20">
        <f>+J319+F319</f>
        <v>0</v>
      </c>
      <c r="O319" s="20">
        <f>+K319+G319</f>
        <v>0</v>
      </c>
      <c r="P319" s="26">
        <f t="shared" si="275"/>
        <v>0</v>
      </c>
      <c r="Q319" s="20">
        <v>0</v>
      </c>
      <c r="R319" s="20">
        <v>0</v>
      </c>
      <c r="S319" s="20">
        <v>0</v>
      </c>
      <c r="T319" s="26">
        <f t="shared" si="316"/>
        <v>0</v>
      </c>
      <c r="U319" s="20">
        <f>+Q319+M319</f>
        <v>0</v>
      </c>
      <c r="V319" s="20">
        <f>+R319+N319</f>
        <v>0</v>
      </c>
      <c r="W319" s="20">
        <f>+S319+O319</f>
        <v>0</v>
      </c>
      <c r="X319" s="30">
        <f t="shared" si="320"/>
        <v>0</v>
      </c>
      <c r="Y319" s="20">
        <v>0</v>
      </c>
      <c r="Z319" s="20">
        <v>0</v>
      </c>
      <c r="AA319" s="20">
        <v>0</v>
      </c>
      <c r="AB319" s="26">
        <f t="shared" si="321"/>
        <v>0</v>
      </c>
      <c r="AC319" s="20">
        <f>+Y319+U319</f>
        <v>0</v>
      </c>
      <c r="AD319" s="20">
        <f>+Z319+V319</f>
        <v>0</v>
      </c>
      <c r="AE319" s="20">
        <f>+AA319+W319</f>
        <v>0</v>
      </c>
      <c r="AF319" s="30">
        <f t="shared" si="325"/>
        <v>0</v>
      </c>
    </row>
    <row r="320" spans="1:32" ht="17.25" customHeight="1" x14ac:dyDescent="0.2">
      <c r="A320" s="4" t="s">
        <v>47</v>
      </c>
      <c r="B320" s="83">
        <v>86</v>
      </c>
      <c r="C320" s="84" t="s">
        <v>53</v>
      </c>
      <c r="D320" s="54"/>
      <c r="E320" s="55">
        <v>0</v>
      </c>
      <c r="F320" s="55">
        <v>0</v>
      </c>
      <c r="G320" s="55">
        <v>0</v>
      </c>
      <c r="H320" s="96">
        <f t="shared" si="267"/>
        <v>0</v>
      </c>
      <c r="I320" s="55">
        <v>0</v>
      </c>
      <c r="J320" s="55">
        <v>0</v>
      </c>
      <c r="K320" s="55">
        <v>0</v>
      </c>
      <c r="L320" s="55">
        <f t="shared" si="274"/>
        <v>0</v>
      </c>
      <c r="M320" s="55">
        <v>0</v>
      </c>
      <c r="N320" s="55">
        <v>0</v>
      </c>
      <c r="O320" s="55">
        <v>0</v>
      </c>
      <c r="P320" s="56">
        <f t="shared" si="275"/>
        <v>0</v>
      </c>
      <c r="Q320" s="55">
        <v>0</v>
      </c>
      <c r="R320" s="55">
        <v>0</v>
      </c>
      <c r="S320" s="55">
        <v>0</v>
      </c>
      <c r="T320" s="55">
        <f t="shared" si="316"/>
        <v>0</v>
      </c>
      <c r="U320" s="55">
        <v>0</v>
      </c>
      <c r="V320" s="55">
        <v>0</v>
      </c>
      <c r="W320" s="55">
        <v>0</v>
      </c>
      <c r="X320" s="97">
        <f t="shared" si="320"/>
        <v>0</v>
      </c>
      <c r="Y320" s="55">
        <v>0</v>
      </c>
      <c r="Z320" s="55">
        <v>0</v>
      </c>
      <c r="AA320" s="55">
        <v>0</v>
      </c>
      <c r="AB320" s="55">
        <f t="shared" si="321"/>
        <v>0</v>
      </c>
      <c r="AC320" s="55">
        <v>0</v>
      </c>
      <c r="AD320" s="55">
        <v>0</v>
      </c>
      <c r="AE320" s="55">
        <v>0</v>
      </c>
      <c r="AF320" s="97">
        <f t="shared" si="325"/>
        <v>0</v>
      </c>
    </row>
    <row r="321" spans="1:32" ht="17.25" hidden="1" customHeight="1" outlineLevel="1" x14ac:dyDescent="0.2">
      <c r="A321" s="4"/>
      <c r="B321" s="85" t="s">
        <v>129</v>
      </c>
      <c r="C321" s="247" t="s">
        <v>128</v>
      </c>
      <c r="D321" s="247"/>
      <c r="E321" s="86">
        <f>SUM(E322:E330)</f>
        <v>0</v>
      </c>
      <c r="F321" s="86">
        <f>SUM(F322:F330)</f>
        <v>0</v>
      </c>
      <c r="G321" s="86">
        <f>SUM(G322:G330)</f>
        <v>0</v>
      </c>
      <c r="H321" s="174">
        <f t="shared" si="267"/>
        <v>0</v>
      </c>
      <c r="I321" s="86">
        <f>SUM(I322:I330)</f>
        <v>0</v>
      </c>
      <c r="J321" s="86">
        <f>SUM(J322:J330)</f>
        <v>0</v>
      </c>
      <c r="K321" s="86">
        <f>SUM(K322:K330)</f>
        <v>0</v>
      </c>
      <c r="L321" s="86">
        <f t="shared" si="274"/>
        <v>0</v>
      </c>
      <c r="M321" s="15">
        <f t="shared" ref="M321:O325" si="365">+I321+E321</f>
        <v>0</v>
      </c>
      <c r="N321" s="15">
        <f t="shared" si="365"/>
        <v>0</v>
      </c>
      <c r="O321" s="15">
        <f t="shared" si="365"/>
        <v>0</v>
      </c>
      <c r="P321" s="86">
        <f t="shared" si="275"/>
        <v>0</v>
      </c>
      <c r="Q321" s="86">
        <f>SUM(Q322:Q330)</f>
        <v>0</v>
      </c>
      <c r="R321" s="86">
        <f>SUM(R322:R330)</f>
        <v>0</v>
      </c>
      <c r="S321" s="86">
        <f>SUM(S322:S330)</f>
        <v>0</v>
      </c>
      <c r="T321" s="86">
        <f t="shared" si="316"/>
        <v>0</v>
      </c>
      <c r="U321" s="15">
        <f t="shared" ref="U321:U325" si="366">+Q321+M321</f>
        <v>0</v>
      </c>
      <c r="V321" s="15">
        <f t="shared" ref="V321:V325" si="367">+R321+N321</f>
        <v>0</v>
      </c>
      <c r="W321" s="15">
        <f t="shared" ref="W321:W325" si="368">+S321+O321</f>
        <v>0</v>
      </c>
      <c r="X321" s="174">
        <f t="shared" si="320"/>
        <v>0</v>
      </c>
      <c r="Y321" s="86">
        <f>SUM(Y322:Y330)</f>
        <v>0</v>
      </c>
      <c r="Z321" s="86">
        <f>SUM(Z322:Z330)</f>
        <v>0</v>
      </c>
      <c r="AA321" s="86">
        <f>SUM(AA322:AA330)</f>
        <v>0</v>
      </c>
      <c r="AB321" s="86">
        <f t="shared" si="321"/>
        <v>0</v>
      </c>
      <c r="AC321" s="15">
        <f t="shared" ref="AC321:AC325" si="369">+Y321+U321</f>
        <v>0</v>
      </c>
      <c r="AD321" s="15">
        <f t="shared" ref="AD321:AD325" si="370">+Z321+V321</f>
        <v>0</v>
      </c>
      <c r="AE321" s="15">
        <f t="shared" ref="AE321:AE325" si="371">+AA321+W321</f>
        <v>0</v>
      </c>
      <c r="AF321" s="174">
        <f t="shared" si="325"/>
        <v>0</v>
      </c>
    </row>
    <row r="322" spans="1:32" ht="17.25" hidden="1" customHeight="1" outlineLevel="1" x14ac:dyDescent="0.2">
      <c r="A322" s="4"/>
      <c r="B322" s="17"/>
      <c r="C322" s="48">
        <v>1</v>
      </c>
      <c r="D322" s="49" t="s">
        <v>11</v>
      </c>
      <c r="E322" s="20">
        <v>0</v>
      </c>
      <c r="F322" s="20">
        <v>0</v>
      </c>
      <c r="G322" s="20">
        <v>0</v>
      </c>
      <c r="H322" s="119">
        <f t="shared" si="267"/>
        <v>0</v>
      </c>
      <c r="I322" s="20"/>
      <c r="J322" s="20"/>
      <c r="K322" s="20"/>
      <c r="L322" s="20">
        <f t="shared" si="274"/>
        <v>0</v>
      </c>
      <c r="M322" s="20">
        <f t="shared" si="365"/>
        <v>0</v>
      </c>
      <c r="N322" s="20">
        <f t="shared" si="365"/>
        <v>0</v>
      </c>
      <c r="O322" s="20">
        <f t="shared" si="365"/>
        <v>0</v>
      </c>
      <c r="P322" s="21">
        <f t="shared" si="275"/>
        <v>0</v>
      </c>
      <c r="Q322" s="20"/>
      <c r="R322" s="20"/>
      <c r="S322" s="20"/>
      <c r="T322" s="20">
        <f t="shared" si="316"/>
        <v>0</v>
      </c>
      <c r="U322" s="20">
        <f t="shared" si="366"/>
        <v>0</v>
      </c>
      <c r="V322" s="20">
        <f t="shared" si="367"/>
        <v>0</v>
      </c>
      <c r="W322" s="20">
        <f t="shared" si="368"/>
        <v>0</v>
      </c>
      <c r="X322" s="91">
        <f t="shared" si="320"/>
        <v>0</v>
      </c>
      <c r="Y322" s="20"/>
      <c r="Z322" s="20"/>
      <c r="AA322" s="20"/>
      <c r="AB322" s="20">
        <f t="shared" si="321"/>
        <v>0</v>
      </c>
      <c r="AC322" s="20">
        <f t="shared" si="369"/>
        <v>0</v>
      </c>
      <c r="AD322" s="20">
        <f t="shared" si="370"/>
        <v>0</v>
      </c>
      <c r="AE322" s="20">
        <f t="shared" si="371"/>
        <v>0</v>
      </c>
      <c r="AF322" s="91">
        <f t="shared" si="325"/>
        <v>0</v>
      </c>
    </row>
    <row r="323" spans="1:32" ht="17.25" hidden="1" customHeight="1" outlineLevel="1" x14ac:dyDescent="0.2">
      <c r="A323" s="4"/>
      <c r="B323" s="23"/>
      <c r="C323" s="24">
        <v>2</v>
      </c>
      <c r="D323" s="25" t="s">
        <v>12</v>
      </c>
      <c r="E323" s="20">
        <v>0</v>
      </c>
      <c r="F323" s="20">
        <v>0</v>
      </c>
      <c r="G323" s="20">
        <v>0</v>
      </c>
      <c r="H323" s="30">
        <f t="shared" si="267"/>
        <v>0</v>
      </c>
      <c r="I323" s="20"/>
      <c r="J323" s="20"/>
      <c r="K323" s="20"/>
      <c r="L323" s="26">
        <f t="shared" si="274"/>
        <v>0</v>
      </c>
      <c r="M323" s="20">
        <f t="shared" si="365"/>
        <v>0</v>
      </c>
      <c r="N323" s="20">
        <f t="shared" si="365"/>
        <v>0</v>
      </c>
      <c r="O323" s="20">
        <f t="shared" si="365"/>
        <v>0</v>
      </c>
      <c r="P323" s="27">
        <f t="shared" si="275"/>
        <v>0</v>
      </c>
      <c r="Q323" s="20"/>
      <c r="R323" s="20"/>
      <c r="S323" s="20"/>
      <c r="T323" s="26">
        <f t="shared" si="316"/>
        <v>0</v>
      </c>
      <c r="U323" s="20">
        <f t="shared" si="366"/>
        <v>0</v>
      </c>
      <c r="V323" s="20">
        <f t="shared" si="367"/>
        <v>0</v>
      </c>
      <c r="W323" s="20">
        <f t="shared" si="368"/>
        <v>0</v>
      </c>
      <c r="X323" s="31">
        <f t="shared" si="320"/>
        <v>0</v>
      </c>
      <c r="Y323" s="20"/>
      <c r="Z323" s="20"/>
      <c r="AA323" s="20"/>
      <c r="AB323" s="26">
        <f t="shared" si="321"/>
        <v>0</v>
      </c>
      <c r="AC323" s="20">
        <f t="shared" si="369"/>
        <v>0</v>
      </c>
      <c r="AD323" s="20">
        <f t="shared" si="370"/>
        <v>0</v>
      </c>
      <c r="AE323" s="20">
        <f t="shared" si="371"/>
        <v>0</v>
      </c>
      <c r="AF323" s="31">
        <f t="shared" si="325"/>
        <v>0</v>
      </c>
    </row>
    <row r="324" spans="1:32" ht="17.25" hidden="1" customHeight="1" outlineLevel="1" x14ac:dyDescent="0.2">
      <c r="A324" s="4"/>
      <c r="B324" s="23"/>
      <c r="C324" s="28">
        <v>3</v>
      </c>
      <c r="D324" s="29" t="s">
        <v>13</v>
      </c>
      <c r="E324" s="20">
        <v>0</v>
      </c>
      <c r="F324" s="20">
        <v>0</v>
      </c>
      <c r="G324" s="20">
        <v>0</v>
      </c>
      <c r="H324" s="30">
        <f t="shared" si="267"/>
        <v>0</v>
      </c>
      <c r="I324" s="20"/>
      <c r="J324" s="20"/>
      <c r="K324" s="20"/>
      <c r="L324" s="26">
        <f t="shared" si="274"/>
        <v>0</v>
      </c>
      <c r="M324" s="20">
        <f t="shared" si="365"/>
        <v>0</v>
      </c>
      <c r="N324" s="20">
        <f t="shared" si="365"/>
        <v>0</v>
      </c>
      <c r="O324" s="20">
        <f t="shared" si="365"/>
        <v>0</v>
      </c>
      <c r="P324" s="27">
        <f t="shared" si="275"/>
        <v>0</v>
      </c>
      <c r="Q324" s="20"/>
      <c r="R324" s="20"/>
      <c r="S324" s="20"/>
      <c r="T324" s="26">
        <f t="shared" si="316"/>
        <v>0</v>
      </c>
      <c r="U324" s="20">
        <f t="shared" si="366"/>
        <v>0</v>
      </c>
      <c r="V324" s="20">
        <f t="shared" si="367"/>
        <v>0</v>
      </c>
      <c r="W324" s="20">
        <f t="shared" si="368"/>
        <v>0</v>
      </c>
      <c r="X324" s="31">
        <f t="shared" si="320"/>
        <v>0</v>
      </c>
      <c r="Y324" s="20"/>
      <c r="Z324" s="20"/>
      <c r="AA324" s="20"/>
      <c r="AB324" s="26">
        <f t="shared" si="321"/>
        <v>0</v>
      </c>
      <c r="AC324" s="20">
        <f t="shared" si="369"/>
        <v>0</v>
      </c>
      <c r="AD324" s="20">
        <f t="shared" si="370"/>
        <v>0</v>
      </c>
      <c r="AE324" s="20">
        <f t="shared" si="371"/>
        <v>0</v>
      </c>
      <c r="AF324" s="31">
        <f t="shared" si="325"/>
        <v>0</v>
      </c>
    </row>
    <row r="325" spans="1:32" ht="17.25" hidden="1" customHeight="1" outlineLevel="1" x14ac:dyDescent="0.2">
      <c r="A325" s="4"/>
      <c r="B325" s="23"/>
      <c r="C325" s="28">
        <v>4</v>
      </c>
      <c r="D325" s="29" t="s">
        <v>14</v>
      </c>
      <c r="E325" s="20">
        <v>0</v>
      </c>
      <c r="F325" s="20">
        <v>0</v>
      </c>
      <c r="G325" s="20">
        <v>0</v>
      </c>
      <c r="H325" s="30">
        <f t="shared" si="267"/>
        <v>0</v>
      </c>
      <c r="I325" s="20"/>
      <c r="J325" s="20"/>
      <c r="K325" s="20"/>
      <c r="L325" s="26">
        <f t="shared" si="274"/>
        <v>0</v>
      </c>
      <c r="M325" s="20">
        <f t="shared" si="365"/>
        <v>0</v>
      </c>
      <c r="N325" s="20">
        <f t="shared" si="365"/>
        <v>0</v>
      </c>
      <c r="O325" s="20">
        <f t="shared" si="365"/>
        <v>0</v>
      </c>
      <c r="P325" s="27">
        <f t="shared" si="275"/>
        <v>0</v>
      </c>
      <c r="Q325" s="20"/>
      <c r="R325" s="20"/>
      <c r="S325" s="20"/>
      <c r="T325" s="26">
        <f t="shared" si="316"/>
        <v>0</v>
      </c>
      <c r="U325" s="20">
        <f t="shared" si="366"/>
        <v>0</v>
      </c>
      <c r="V325" s="20">
        <f t="shared" si="367"/>
        <v>0</v>
      </c>
      <c r="W325" s="20">
        <f t="shared" si="368"/>
        <v>0</v>
      </c>
      <c r="X325" s="31">
        <f t="shared" si="320"/>
        <v>0</v>
      </c>
      <c r="Y325" s="20"/>
      <c r="Z325" s="20"/>
      <c r="AA325" s="20"/>
      <c r="AB325" s="26">
        <f t="shared" si="321"/>
        <v>0</v>
      </c>
      <c r="AC325" s="20">
        <f t="shared" si="369"/>
        <v>0</v>
      </c>
      <c r="AD325" s="20">
        <f t="shared" si="370"/>
        <v>0</v>
      </c>
      <c r="AE325" s="20">
        <f t="shared" si="371"/>
        <v>0</v>
      </c>
      <c r="AF325" s="31">
        <f t="shared" si="325"/>
        <v>0</v>
      </c>
    </row>
    <row r="326" spans="1:32" ht="17.25" hidden="1" customHeight="1" outlineLevel="1" x14ac:dyDescent="0.2">
      <c r="A326" s="4">
        <v>8</v>
      </c>
      <c r="B326" s="23"/>
      <c r="C326" s="28">
        <v>5</v>
      </c>
      <c r="D326" s="29" t="s">
        <v>15</v>
      </c>
      <c r="E326" s="20">
        <v>0</v>
      </c>
      <c r="F326" s="20">
        <v>0</v>
      </c>
      <c r="G326" s="20">
        <v>0</v>
      </c>
      <c r="H326" s="30">
        <f t="shared" si="267"/>
        <v>0</v>
      </c>
      <c r="I326" s="20">
        <v>0</v>
      </c>
      <c r="J326" s="20">
        <v>0</v>
      </c>
      <c r="K326" s="20">
        <v>0</v>
      </c>
      <c r="L326" s="30">
        <f t="shared" ref="L326:L327" si="372">+K326+J326+I326</f>
        <v>0</v>
      </c>
      <c r="M326" s="20">
        <v>0</v>
      </c>
      <c r="N326" s="20">
        <v>0</v>
      </c>
      <c r="O326" s="20">
        <v>0</v>
      </c>
      <c r="P326" s="30">
        <f t="shared" ref="P326:P327" si="373">+O326+N326+M326</f>
        <v>0</v>
      </c>
      <c r="Q326" s="20">
        <v>0</v>
      </c>
      <c r="R326" s="20">
        <v>0</v>
      </c>
      <c r="S326" s="20">
        <v>0</v>
      </c>
      <c r="T326" s="30">
        <f t="shared" ref="T326:T327" si="374">+S326+R326+Q326</f>
        <v>0</v>
      </c>
      <c r="U326" s="20">
        <v>0</v>
      </c>
      <c r="V326" s="20">
        <v>0</v>
      </c>
      <c r="W326" s="20">
        <v>0</v>
      </c>
      <c r="X326" s="30">
        <f t="shared" ref="X326:X327" si="375">+W326+V326+U326</f>
        <v>0</v>
      </c>
      <c r="Y326" s="20">
        <v>0</v>
      </c>
      <c r="Z326" s="20">
        <v>0</v>
      </c>
      <c r="AA326" s="20">
        <v>0</v>
      </c>
      <c r="AB326" s="30">
        <f t="shared" si="321"/>
        <v>0</v>
      </c>
      <c r="AC326" s="20">
        <v>0</v>
      </c>
      <c r="AD326" s="20">
        <v>0</v>
      </c>
      <c r="AE326" s="20">
        <v>0</v>
      </c>
      <c r="AF326" s="30">
        <f t="shared" si="325"/>
        <v>0</v>
      </c>
    </row>
    <row r="327" spans="1:32" ht="17.25" hidden="1" customHeight="1" outlineLevel="1" x14ac:dyDescent="0.2">
      <c r="A327" s="4" t="s">
        <v>113</v>
      </c>
      <c r="B327" s="17"/>
      <c r="C327" s="18">
        <v>6</v>
      </c>
      <c r="D327" s="19" t="s">
        <v>17</v>
      </c>
      <c r="E327" s="20">
        <v>0</v>
      </c>
      <c r="F327" s="20">
        <v>0</v>
      </c>
      <c r="G327" s="20">
        <v>0</v>
      </c>
      <c r="H327" s="90">
        <f t="shared" si="267"/>
        <v>0</v>
      </c>
      <c r="I327" s="20">
        <v>0</v>
      </c>
      <c r="J327" s="20">
        <v>0</v>
      </c>
      <c r="K327" s="20">
        <v>0</v>
      </c>
      <c r="L327" s="90">
        <f t="shared" si="372"/>
        <v>0</v>
      </c>
      <c r="M327" s="20">
        <v>0</v>
      </c>
      <c r="N327" s="20">
        <v>0</v>
      </c>
      <c r="O327" s="20">
        <v>0</v>
      </c>
      <c r="P327" s="90">
        <f t="shared" si="373"/>
        <v>0</v>
      </c>
      <c r="Q327" s="20">
        <v>0</v>
      </c>
      <c r="R327" s="20">
        <v>0</v>
      </c>
      <c r="S327" s="20">
        <v>0</v>
      </c>
      <c r="T327" s="90">
        <f t="shared" si="374"/>
        <v>0</v>
      </c>
      <c r="U327" s="20">
        <v>0</v>
      </c>
      <c r="V327" s="20">
        <v>0</v>
      </c>
      <c r="W327" s="20">
        <v>0</v>
      </c>
      <c r="X327" s="90">
        <f t="shared" si="375"/>
        <v>0</v>
      </c>
      <c r="Y327" s="20">
        <v>0</v>
      </c>
      <c r="Z327" s="20">
        <v>0</v>
      </c>
      <c r="AA327" s="20">
        <v>0</v>
      </c>
      <c r="AB327" s="90">
        <f t="shared" si="321"/>
        <v>0</v>
      </c>
      <c r="AC327" s="20">
        <v>0</v>
      </c>
      <c r="AD327" s="20">
        <v>0</v>
      </c>
      <c r="AE327" s="20">
        <v>0</v>
      </c>
      <c r="AF327" s="90">
        <f t="shared" si="325"/>
        <v>0</v>
      </c>
    </row>
    <row r="328" spans="1:32" ht="17.25" hidden="1" customHeight="1" outlineLevel="1" x14ac:dyDescent="0.2">
      <c r="A328" s="4" t="s">
        <v>114</v>
      </c>
      <c r="B328" s="23"/>
      <c r="C328" s="28">
        <v>7</v>
      </c>
      <c r="D328" s="29" t="s">
        <v>19</v>
      </c>
      <c r="E328" s="26">
        <v>0</v>
      </c>
      <c r="F328" s="26">
        <v>0</v>
      </c>
      <c r="G328" s="26">
        <v>0</v>
      </c>
      <c r="H328" s="30">
        <f t="shared" si="267"/>
        <v>0</v>
      </c>
      <c r="I328" s="26">
        <v>0</v>
      </c>
      <c r="J328" s="26">
        <v>0</v>
      </c>
      <c r="K328" s="26">
        <v>0</v>
      </c>
      <c r="L328" s="26">
        <f t="shared" si="274"/>
        <v>0</v>
      </c>
      <c r="M328" s="26">
        <v>0</v>
      </c>
      <c r="N328" s="26">
        <v>0</v>
      </c>
      <c r="O328" s="26">
        <v>0</v>
      </c>
      <c r="P328" s="26">
        <f t="shared" si="275"/>
        <v>0</v>
      </c>
      <c r="Q328" s="26">
        <v>0</v>
      </c>
      <c r="R328" s="26">
        <v>0</v>
      </c>
      <c r="S328" s="26">
        <v>0</v>
      </c>
      <c r="T328" s="26">
        <f t="shared" si="316"/>
        <v>0</v>
      </c>
      <c r="U328" s="26">
        <v>0</v>
      </c>
      <c r="V328" s="26">
        <v>0</v>
      </c>
      <c r="W328" s="26">
        <v>0</v>
      </c>
      <c r="X328" s="30">
        <f t="shared" si="320"/>
        <v>0</v>
      </c>
      <c r="Y328" s="26">
        <v>0</v>
      </c>
      <c r="Z328" s="26">
        <v>0</v>
      </c>
      <c r="AA328" s="26">
        <v>0</v>
      </c>
      <c r="AB328" s="26">
        <f t="shared" si="321"/>
        <v>0</v>
      </c>
      <c r="AC328" s="26">
        <v>0</v>
      </c>
      <c r="AD328" s="26">
        <v>0</v>
      </c>
      <c r="AE328" s="26">
        <v>0</v>
      </c>
      <c r="AF328" s="30">
        <f t="shared" si="325"/>
        <v>0</v>
      </c>
    </row>
    <row r="329" spans="1:32" ht="17.25" hidden="1" customHeight="1" outlineLevel="1" x14ac:dyDescent="0.2">
      <c r="A329" s="4" t="s">
        <v>115</v>
      </c>
      <c r="B329" s="23"/>
      <c r="C329" s="28">
        <v>8</v>
      </c>
      <c r="D329" s="29" t="s">
        <v>20</v>
      </c>
      <c r="E329" s="20">
        <v>0</v>
      </c>
      <c r="F329" s="20">
        <v>0</v>
      </c>
      <c r="G329" s="20">
        <v>0</v>
      </c>
      <c r="H329" s="30">
        <f t="shared" si="267"/>
        <v>0</v>
      </c>
      <c r="I329" s="20">
        <v>0</v>
      </c>
      <c r="J329" s="20">
        <v>0</v>
      </c>
      <c r="K329" s="20">
        <v>0</v>
      </c>
      <c r="L329" s="26">
        <f t="shared" si="274"/>
        <v>0</v>
      </c>
      <c r="M329" s="20">
        <f>+I329+E329</f>
        <v>0</v>
      </c>
      <c r="N329" s="20">
        <f>+J329+F329</f>
        <v>0</v>
      </c>
      <c r="O329" s="20">
        <f>+K329+G329</f>
        <v>0</v>
      </c>
      <c r="P329" s="26">
        <f t="shared" si="275"/>
        <v>0</v>
      </c>
      <c r="Q329" s="20">
        <v>0</v>
      </c>
      <c r="R329" s="20">
        <v>0</v>
      </c>
      <c r="S329" s="20">
        <v>0</v>
      </c>
      <c r="T329" s="26">
        <f t="shared" si="316"/>
        <v>0</v>
      </c>
      <c r="U329" s="20">
        <f>+Q329+M329</f>
        <v>0</v>
      </c>
      <c r="V329" s="20">
        <f>+R329+N329</f>
        <v>0</v>
      </c>
      <c r="W329" s="20">
        <f>+S329+O329</f>
        <v>0</v>
      </c>
      <c r="X329" s="30">
        <f t="shared" si="320"/>
        <v>0</v>
      </c>
      <c r="Y329" s="20">
        <v>0</v>
      </c>
      <c r="Z329" s="20">
        <v>0</v>
      </c>
      <c r="AA329" s="20">
        <v>0</v>
      </c>
      <c r="AB329" s="26">
        <f t="shared" si="321"/>
        <v>0</v>
      </c>
      <c r="AC329" s="20">
        <f>+Y329+U329</f>
        <v>0</v>
      </c>
      <c r="AD329" s="20">
        <f>+Z329+V329</f>
        <v>0</v>
      </c>
      <c r="AE329" s="20">
        <f>+AA329+W329</f>
        <v>0</v>
      </c>
      <c r="AF329" s="30">
        <f t="shared" si="325"/>
        <v>0</v>
      </c>
    </row>
    <row r="330" spans="1:32" ht="17.25" hidden="1" customHeight="1" outlineLevel="1" x14ac:dyDescent="0.2">
      <c r="A330" s="4" t="s">
        <v>47</v>
      </c>
      <c r="B330" s="83">
        <v>86</v>
      </c>
      <c r="C330" s="84" t="s">
        <v>53</v>
      </c>
      <c r="D330" s="54"/>
      <c r="E330" s="55">
        <v>0</v>
      </c>
      <c r="F330" s="55">
        <v>0</v>
      </c>
      <c r="G330" s="55">
        <v>0</v>
      </c>
      <c r="H330" s="96">
        <f t="shared" si="267"/>
        <v>0</v>
      </c>
      <c r="I330" s="55">
        <v>0</v>
      </c>
      <c r="J330" s="55">
        <v>0</v>
      </c>
      <c r="K330" s="55">
        <v>0</v>
      </c>
      <c r="L330" s="55">
        <f t="shared" si="274"/>
        <v>0</v>
      </c>
      <c r="M330" s="55">
        <v>0</v>
      </c>
      <c r="N330" s="55">
        <v>0</v>
      </c>
      <c r="O330" s="55">
        <v>0</v>
      </c>
      <c r="P330" s="56">
        <f t="shared" si="275"/>
        <v>0</v>
      </c>
      <c r="Q330" s="55">
        <v>0</v>
      </c>
      <c r="R330" s="55">
        <v>0</v>
      </c>
      <c r="S330" s="55">
        <v>0</v>
      </c>
      <c r="T330" s="55">
        <f t="shared" si="316"/>
        <v>0</v>
      </c>
      <c r="U330" s="55">
        <v>0</v>
      </c>
      <c r="V330" s="55">
        <v>0</v>
      </c>
      <c r="W330" s="55">
        <v>0</v>
      </c>
      <c r="X330" s="97">
        <f t="shared" si="320"/>
        <v>0</v>
      </c>
      <c r="Y330" s="55">
        <v>0</v>
      </c>
      <c r="Z330" s="55">
        <v>0</v>
      </c>
      <c r="AA330" s="55">
        <v>0</v>
      </c>
      <c r="AB330" s="55">
        <f t="shared" si="321"/>
        <v>0</v>
      </c>
      <c r="AC330" s="55">
        <v>0</v>
      </c>
      <c r="AD330" s="55">
        <v>0</v>
      </c>
      <c r="AE330" s="55">
        <v>0</v>
      </c>
      <c r="AF330" s="97">
        <f t="shared" si="325"/>
        <v>0</v>
      </c>
    </row>
    <row r="331" spans="1:32" ht="17.25" customHeight="1" collapsed="1" x14ac:dyDescent="0.2">
      <c r="A331" s="11"/>
      <c r="B331" s="12">
        <v>23</v>
      </c>
      <c r="C331" s="244" t="s">
        <v>61</v>
      </c>
      <c r="D331" s="244"/>
      <c r="E331" s="57">
        <f>+E332+E333</f>
        <v>825572</v>
      </c>
      <c r="F331" s="57">
        <f>+F332+F333</f>
        <v>654202</v>
      </c>
      <c r="G331" s="57">
        <f>+G332+G333</f>
        <v>0</v>
      </c>
      <c r="H331" s="15">
        <f t="shared" ref="H331:H336" si="376">+G331+F331+E331</f>
        <v>1479774</v>
      </c>
      <c r="I331" s="57">
        <f>+I332+I333</f>
        <v>-1036</v>
      </c>
      <c r="J331" s="57">
        <f>+J332+J333</f>
        <v>0</v>
      </c>
      <c r="K331" s="57">
        <f>+K332+K333</f>
        <v>0</v>
      </c>
      <c r="L331" s="57">
        <f t="shared" ref="L331:L336" si="377">+K331+J331+I331</f>
        <v>-1036</v>
      </c>
      <c r="M331" s="57">
        <f>+M332+M333</f>
        <v>824536</v>
      </c>
      <c r="N331" s="57">
        <f>+N332+N333</f>
        <v>654202</v>
      </c>
      <c r="O331" s="57">
        <f>+O332+O333</f>
        <v>0</v>
      </c>
      <c r="P331" s="58">
        <f t="shared" ref="P331:P336" si="378">+O331+N331+M331</f>
        <v>1478738</v>
      </c>
      <c r="Q331" s="57">
        <f>+Q332+Q333</f>
        <v>0</v>
      </c>
      <c r="R331" s="57">
        <f>+R332+R333</f>
        <v>0</v>
      </c>
      <c r="S331" s="57">
        <f>+S332+S333</f>
        <v>0</v>
      </c>
      <c r="T331" s="57">
        <f t="shared" si="316"/>
        <v>0</v>
      </c>
      <c r="U331" s="57">
        <f>+U332+U333</f>
        <v>824536</v>
      </c>
      <c r="V331" s="57">
        <f>+V332+V333</f>
        <v>654202</v>
      </c>
      <c r="W331" s="57">
        <f>+W332+W333</f>
        <v>0</v>
      </c>
      <c r="X331" s="16">
        <f t="shared" si="320"/>
        <v>1478738</v>
      </c>
      <c r="Y331" s="57">
        <f>+Y332+Y333</f>
        <v>0</v>
      </c>
      <c r="Z331" s="57">
        <f>+Z332+Z333</f>
        <v>0</v>
      </c>
      <c r="AA331" s="57">
        <f>+AA332+AA333</f>
        <v>0</v>
      </c>
      <c r="AB331" s="57">
        <f t="shared" si="321"/>
        <v>0</v>
      </c>
      <c r="AC331" s="57">
        <f>+AC332+AC333</f>
        <v>824536</v>
      </c>
      <c r="AD331" s="57">
        <f>+AD332+AD333</f>
        <v>654202</v>
      </c>
      <c r="AE331" s="57">
        <f>+AE332+AE333</f>
        <v>0</v>
      </c>
      <c r="AF331" s="16">
        <f t="shared" si="325"/>
        <v>1478738</v>
      </c>
    </row>
    <row r="332" spans="1:32" ht="17.25" customHeight="1" x14ac:dyDescent="0.2">
      <c r="A332" s="4" t="s">
        <v>62</v>
      </c>
      <c r="B332" s="17"/>
      <c r="C332" s="264" t="s">
        <v>63</v>
      </c>
      <c r="D332" s="19"/>
      <c r="E332" s="90">
        <v>100000</v>
      </c>
      <c r="F332" s="90">
        <v>0</v>
      </c>
      <c r="G332" s="90">
        <v>0</v>
      </c>
      <c r="H332" s="90">
        <f t="shared" si="376"/>
        <v>100000</v>
      </c>
      <c r="I332" s="90">
        <v>-5500</v>
      </c>
      <c r="J332" s="90">
        <v>0</v>
      </c>
      <c r="K332" s="90">
        <v>0</v>
      </c>
      <c r="L332" s="90">
        <f t="shared" si="377"/>
        <v>-5500</v>
      </c>
      <c r="M332" s="90">
        <v>94500</v>
      </c>
      <c r="N332" s="90">
        <v>0</v>
      </c>
      <c r="O332" s="90">
        <v>0</v>
      </c>
      <c r="P332" s="91">
        <f t="shared" si="378"/>
        <v>94500</v>
      </c>
      <c r="Q332" s="90">
        <v>0</v>
      </c>
      <c r="R332" s="90">
        <v>0</v>
      </c>
      <c r="S332" s="90">
        <v>0</v>
      </c>
      <c r="T332" s="90">
        <f t="shared" si="316"/>
        <v>0</v>
      </c>
      <c r="U332" s="90">
        <v>94500</v>
      </c>
      <c r="V332" s="90">
        <v>0</v>
      </c>
      <c r="W332" s="90">
        <v>0</v>
      </c>
      <c r="X332" s="91">
        <f t="shared" si="320"/>
        <v>94500</v>
      </c>
      <c r="Y332" s="90">
        <v>0</v>
      </c>
      <c r="Z332" s="90">
        <v>0</v>
      </c>
      <c r="AA332" s="90">
        <v>0</v>
      </c>
      <c r="AB332" s="90">
        <f t="shared" si="321"/>
        <v>0</v>
      </c>
      <c r="AC332" s="90">
        <v>94500</v>
      </c>
      <c r="AD332" s="90">
        <v>0</v>
      </c>
      <c r="AE332" s="90">
        <v>0</v>
      </c>
      <c r="AF332" s="91">
        <f t="shared" si="325"/>
        <v>94500</v>
      </c>
    </row>
    <row r="333" spans="1:32" ht="17.25" customHeight="1" x14ac:dyDescent="0.2">
      <c r="A333" s="4" t="s">
        <v>62</v>
      </c>
      <c r="B333" s="37"/>
      <c r="C333" s="265" t="s">
        <v>64</v>
      </c>
      <c r="D333" s="39"/>
      <c r="E333" s="92">
        <v>725572</v>
      </c>
      <c r="F333" s="92">
        <v>654202</v>
      </c>
      <c r="G333" s="92">
        <v>0</v>
      </c>
      <c r="H333" s="92">
        <f t="shared" si="376"/>
        <v>1379774</v>
      </c>
      <c r="I333" s="92">
        <v>4464</v>
      </c>
      <c r="J333" s="92">
        <v>0</v>
      </c>
      <c r="K333" s="92">
        <v>0</v>
      </c>
      <c r="L333" s="92">
        <f t="shared" si="377"/>
        <v>4464</v>
      </c>
      <c r="M333" s="92">
        <v>730036</v>
      </c>
      <c r="N333" s="92">
        <v>654202</v>
      </c>
      <c r="O333" s="92">
        <v>0</v>
      </c>
      <c r="P333" s="93">
        <f t="shared" si="378"/>
        <v>1384238</v>
      </c>
      <c r="Q333" s="92">
        <v>0</v>
      </c>
      <c r="R333" s="92">
        <v>0</v>
      </c>
      <c r="S333" s="92">
        <v>0</v>
      </c>
      <c r="T333" s="92">
        <f t="shared" si="316"/>
        <v>0</v>
      </c>
      <c r="U333" s="92">
        <v>730036</v>
      </c>
      <c r="V333" s="92">
        <v>654202</v>
      </c>
      <c r="W333" s="92">
        <v>0</v>
      </c>
      <c r="X333" s="93">
        <f t="shared" si="320"/>
        <v>1384238</v>
      </c>
      <c r="Y333" s="92">
        <v>0</v>
      </c>
      <c r="Z333" s="92">
        <v>0</v>
      </c>
      <c r="AA333" s="92">
        <v>0</v>
      </c>
      <c r="AB333" s="92">
        <f t="shared" si="321"/>
        <v>0</v>
      </c>
      <c r="AC333" s="92">
        <v>730036</v>
      </c>
      <c r="AD333" s="92">
        <v>654202</v>
      </c>
      <c r="AE333" s="92">
        <v>0</v>
      </c>
      <c r="AF333" s="93">
        <f t="shared" si="325"/>
        <v>1384238</v>
      </c>
    </row>
    <row r="334" spans="1:32" ht="17.25" customHeight="1" x14ac:dyDescent="0.2">
      <c r="A334" s="11"/>
      <c r="B334" s="42">
        <v>24</v>
      </c>
      <c r="C334" s="43" t="s">
        <v>65</v>
      </c>
      <c r="D334" s="44"/>
      <c r="E334" s="94">
        <f>+E335+E336</f>
        <v>128927</v>
      </c>
      <c r="F334" s="94">
        <f>+F335+F336</f>
        <v>250000</v>
      </c>
      <c r="G334" s="94">
        <f>+G335+G336</f>
        <v>0</v>
      </c>
      <c r="H334" s="94">
        <f t="shared" si="376"/>
        <v>378927</v>
      </c>
      <c r="I334" s="94">
        <f>+I335+I336</f>
        <v>-38377</v>
      </c>
      <c r="J334" s="94">
        <f>+J335+J336</f>
        <v>-6316</v>
      </c>
      <c r="K334" s="94">
        <f>+K335+K336</f>
        <v>0</v>
      </c>
      <c r="L334" s="94">
        <f t="shared" si="377"/>
        <v>-44693</v>
      </c>
      <c r="M334" s="94">
        <f>+M335+M336</f>
        <v>90550</v>
      </c>
      <c r="N334" s="94">
        <f>+N335+N336</f>
        <v>243684</v>
      </c>
      <c r="O334" s="94">
        <f>+O335+O336</f>
        <v>0</v>
      </c>
      <c r="P334" s="95">
        <f t="shared" si="378"/>
        <v>334234</v>
      </c>
      <c r="Q334" s="94">
        <f>+Q335+Q336</f>
        <v>0</v>
      </c>
      <c r="R334" s="94">
        <f>+R335+R336</f>
        <v>0</v>
      </c>
      <c r="S334" s="94">
        <f>+S335+S336</f>
        <v>0</v>
      </c>
      <c r="T334" s="94">
        <f t="shared" si="316"/>
        <v>0</v>
      </c>
      <c r="U334" s="94">
        <f>+U335+U336</f>
        <v>90550</v>
      </c>
      <c r="V334" s="94">
        <f>+V335+V336</f>
        <v>243684</v>
      </c>
      <c r="W334" s="94">
        <f>+W335+W336</f>
        <v>0</v>
      </c>
      <c r="X334" s="95">
        <f t="shared" si="320"/>
        <v>334234</v>
      </c>
      <c r="Y334" s="94">
        <f>+Y335+Y336</f>
        <v>0</v>
      </c>
      <c r="Z334" s="94">
        <f>+Z335+Z336</f>
        <v>0</v>
      </c>
      <c r="AA334" s="94">
        <f>+AA335+AA336</f>
        <v>0</v>
      </c>
      <c r="AB334" s="94">
        <f t="shared" si="321"/>
        <v>0</v>
      </c>
      <c r="AC334" s="94">
        <f>+AC335+AC336</f>
        <v>90550</v>
      </c>
      <c r="AD334" s="94">
        <f>+AD335+AD336</f>
        <v>243684</v>
      </c>
      <c r="AE334" s="94">
        <f>+AE335+AE336</f>
        <v>0</v>
      </c>
      <c r="AF334" s="95">
        <f t="shared" si="325"/>
        <v>334234</v>
      </c>
    </row>
    <row r="335" spans="1:32" ht="17.25" hidden="1" customHeight="1" outlineLevel="1" x14ac:dyDescent="0.2">
      <c r="A335" s="4" t="s">
        <v>62</v>
      </c>
      <c r="B335" s="23"/>
      <c r="C335" s="266" t="s">
        <v>66</v>
      </c>
      <c r="D335" s="29"/>
      <c r="E335" s="26">
        <v>0</v>
      </c>
      <c r="F335" s="26">
        <v>0</v>
      </c>
      <c r="G335" s="26">
        <v>0</v>
      </c>
      <c r="H335" s="30">
        <f t="shared" si="376"/>
        <v>0</v>
      </c>
      <c r="I335" s="26">
        <v>0</v>
      </c>
      <c r="J335" s="26">
        <v>0</v>
      </c>
      <c r="K335" s="26">
        <v>0</v>
      </c>
      <c r="L335" s="26">
        <f t="shared" si="377"/>
        <v>0</v>
      </c>
      <c r="M335" s="26">
        <v>0</v>
      </c>
      <c r="N335" s="26">
        <v>0</v>
      </c>
      <c r="O335" s="26">
        <v>0</v>
      </c>
      <c r="P335" s="27">
        <f t="shared" si="378"/>
        <v>0</v>
      </c>
      <c r="Q335" s="26">
        <v>0</v>
      </c>
      <c r="R335" s="26">
        <v>0</v>
      </c>
      <c r="S335" s="26">
        <v>0</v>
      </c>
      <c r="T335" s="26">
        <f t="shared" si="316"/>
        <v>0</v>
      </c>
      <c r="U335" s="26">
        <v>0</v>
      </c>
      <c r="V335" s="26">
        <v>0</v>
      </c>
      <c r="W335" s="26">
        <v>0</v>
      </c>
      <c r="X335" s="31">
        <f t="shared" si="320"/>
        <v>0</v>
      </c>
      <c r="Y335" s="26">
        <v>0</v>
      </c>
      <c r="Z335" s="26">
        <v>0</v>
      </c>
      <c r="AA335" s="26">
        <v>0</v>
      </c>
      <c r="AB335" s="26">
        <f t="shared" si="321"/>
        <v>0</v>
      </c>
      <c r="AC335" s="26">
        <v>0</v>
      </c>
      <c r="AD335" s="26">
        <v>0</v>
      </c>
      <c r="AE335" s="26">
        <v>0</v>
      </c>
      <c r="AF335" s="31">
        <f t="shared" si="325"/>
        <v>0</v>
      </c>
    </row>
    <row r="336" spans="1:32" ht="17.25" customHeight="1" collapsed="1" x14ac:dyDescent="0.2">
      <c r="A336" s="4" t="s">
        <v>62</v>
      </c>
      <c r="B336" s="52"/>
      <c r="C336" s="267" t="s">
        <v>67</v>
      </c>
      <c r="D336" s="54"/>
      <c r="E336" s="96">
        <v>128927</v>
      </c>
      <c r="F336" s="96">
        <v>250000</v>
      </c>
      <c r="G336" s="96">
        <v>0</v>
      </c>
      <c r="H336" s="96">
        <f t="shared" si="376"/>
        <v>378927</v>
      </c>
      <c r="I336" s="96">
        <v>-38377</v>
      </c>
      <c r="J336" s="96">
        <v>-6316</v>
      </c>
      <c r="K336" s="96">
        <v>0</v>
      </c>
      <c r="L336" s="96">
        <f t="shared" si="377"/>
        <v>-44693</v>
      </c>
      <c r="M336" s="96">
        <v>90550</v>
      </c>
      <c r="N336" s="96">
        <v>243684</v>
      </c>
      <c r="O336" s="96">
        <v>0</v>
      </c>
      <c r="P336" s="97">
        <f t="shared" si="378"/>
        <v>334234</v>
      </c>
      <c r="Q336" s="96">
        <v>0</v>
      </c>
      <c r="R336" s="96">
        <v>0</v>
      </c>
      <c r="S336" s="96">
        <v>0</v>
      </c>
      <c r="T336" s="96">
        <f t="shared" si="316"/>
        <v>0</v>
      </c>
      <c r="U336" s="96">
        <v>90550</v>
      </c>
      <c r="V336" s="96">
        <v>243684</v>
      </c>
      <c r="W336" s="96">
        <v>0</v>
      </c>
      <c r="X336" s="97">
        <f t="shared" si="320"/>
        <v>334234</v>
      </c>
      <c r="Y336" s="96">
        <v>0</v>
      </c>
      <c r="Z336" s="96">
        <v>0</v>
      </c>
      <c r="AA336" s="96">
        <v>0</v>
      </c>
      <c r="AB336" s="96">
        <f t="shared" si="321"/>
        <v>0</v>
      </c>
      <c r="AC336" s="96">
        <v>90550</v>
      </c>
      <c r="AD336" s="96">
        <v>243684</v>
      </c>
      <c r="AE336" s="96">
        <v>0</v>
      </c>
      <c r="AF336" s="97">
        <f t="shared" si="325"/>
        <v>334234</v>
      </c>
    </row>
    <row r="337" spans="1:36" ht="17.25" hidden="1" customHeight="1" outlineLevel="1" thickBot="1" x14ac:dyDescent="0.25">
      <c r="A337" s="4"/>
      <c r="B337" s="98"/>
      <c r="C337" s="99"/>
      <c r="D337" s="99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</row>
    <row r="338" spans="1:36" ht="25.5" hidden="1" customHeight="1" outlineLevel="1" thickBot="1" x14ac:dyDescent="0.25">
      <c r="A338" s="4"/>
      <c r="B338" s="100" t="s">
        <v>68</v>
      </c>
      <c r="C338" s="101"/>
      <c r="D338" s="102"/>
      <c r="E338" s="103">
        <f>+E10+E21+E30+E48+E39+E57+E66+E75+E84+E93+E102+E111+E120+E129+E138+E147+E156+E165+E174+E183+E192+E201+E220+E331+E334</f>
        <v>9958096</v>
      </c>
      <c r="F338" s="103">
        <f>+F10+F21+F30+F48+F39+F57+F66+F75+F84+F93+F102+F111+F120+F129+F138+F147+F156+F165+F174+F183+F192+F201+F220+F331+F334</f>
        <v>5958400</v>
      </c>
      <c r="G338" s="103">
        <f>+G10+G21+G30+G48+G39+G57+G66+G75+G84+G93+G102+G111+G120+G129+G138+G147+G156+G165+G174+G183+G192+G201+G220+G331+G334</f>
        <v>0</v>
      </c>
      <c r="H338" s="103">
        <f>+G338+F338+E338</f>
        <v>15916496</v>
      </c>
      <c r="I338" s="103">
        <f>+I10+I21+I30+I48+I39+I57+I66+I75+I84+I93+I102+I111+I120+I129+I138+I147+I156+I165+I174+I183+I192+I201+I220+I331+I334</f>
        <v>10039</v>
      </c>
      <c r="J338" s="103">
        <f>+J10+J21+J30+J48+J39+J57+J66+J75+J84+J93+J102+J111+J120+J129+J138+J147+J156+J165+J174+J183+J192+J201+J220+J331+J334</f>
        <v>28649</v>
      </c>
      <c r="K338" s="103">
        <f>+K10+K21+K30+K48+K39+K57+K66+K75+K84+K93+K102+K111+K120+K129+K138+K147+K156+K165+K174+K183+K192+K201+K220+K331+K334</f>
        <v>0</v>
      </c>
      <c r="L338" s="103">
        <f>+K338+J338+I338</f>
        <v>38688</v>
      </c>
      <c r="M338" s="103">
        <f>+M10+M21+M30+M48+M39+M57+M66+M75+M84+M93+M102+M111+M120+M129+M138+M147+M156+M165+M174+M183+M192+M201+M220+M331+M334</f>
        <v>9968135</v>
      </c>
      <c r="N338" s="103">
        <f>+N10+N21+N30+N48+N39+N57+N66+N75+N84+N93+N102+N111+N120+N129+N138+N147+N156+N165+N174+N183+N192+N201+N220+N331+N334</f>
        <v>5987049</v>
      </c>
      <c r="O338" s="103">
        <f>+O10+O21+O30+O48+O39+O57+O66+O75+O84+O93+O102+O111+O120+O129+O138+O147+O156+O165+O174+O183+O192+O201+O220+O331+O334</f>
        <v>0</v>
      </c>
      <c r="P338" s="103">
        <f>+O338+N338+M338</f>
        <v>15955184</v>
      </c>
      <c r="Q338" s="103">
        <f>+Q10+Q21+Q30+Q48+Q39+Q57+Q66+Q75+Q84+Q93+Q102+Q111+Q120+Q129+Q138+Q147+Q156+Q165+Q174+Q183+Q192+Q201+Q220+Q331+Q334</f>
        <v>0</v>
      </c>
      <c r="R338" s="103">
        <f>+R10+R21+R30+R48+R39+R57+R66+R75+R84+R93+R102+R111+R120+R129+R138+R147+R156+R165+R174+R183+R192+R201+R220+R331+R334</f>
        <v>0</v>
      </c>
      <c r="S338" s="103">
        <f>+S10+S21+S30+S48+S39+S57+S66+S75+S84+S93+S102+S111+S120+S129+S138+S147+S156+S165+S174+S183+S192+S201+S220+S331+S334</f>
        <v>0</v>
      </c>
      <c r="T338" s="103">
        <f>+S338+R338+Q338</f>
        <v>0</v>
      </c>
      <c r="U338" s="103">
        <f>+U10+U21+U30+U48+U39+U57+U66+U75+U84+U93+U102+U111+U120+U129+U138+U147+U156+U165+U174+U183+U192+U201+U220+U331+U334</f>
        <v>9968135</v>
      </c>
      <c r="V338" s="103">
        <f>+V10+V21+V30+V48+V39+V57+V66+V75+V84+V93+V102+V111+V120+V129+V138+V147+V156+V165+V174+V183+V192+V201+V220+V331+V334</f>
        <v>5987049</v>
      </c>
      <c r="W338" s="103">
        <f>+W10+W21+W30+W48+W39+W57+W66+W75+W84+W93+W102+W111+W120+W129+W138+W147+W156+W165+W174+W183+W192+W201+W220+W331+W334</f>
        <v>0</v>
      </c>
      <c r="X338" s="103">
        <f>+W338+V338+U338</f>
        <v>15955184</v>
      </c>
      <c r="Y338" s="103">
        <f>+Y10+Y21+Y30+Y48+Y39+Y57+Y66+Y75+Y84+Y93+Y102+Y111+Y120+Y129+Y138+Y147+Y156+Y165+Y174+Y183+Y192+Y201+Y220+Y331+Y334</f>
        <v>0</v>
      </c>
      <c r="Z338" s="103">
        <f>+Z10+Z21+Z30+Z48+Z39+Z57+Z66+Z75+Z84+Z93+Z102+Z111+Z120+Z129+Z138+Z147+Z156+Z165+Z174+Z183+Z192+Z201+Z220+Z331+Z334</f>
        <v>0</v>
      </c>
      <c r="AA338" s="103">
        <f>+AA10+AA21+AA30+AA48+AA39+AA57+AA66+AA75+AA84+AA93+AA102+AA111+AA120+AA129+AA138+AA147+AA156+AA165+AA174+AA183+AA192+AA201+AA220+AA331+AA334</f>
        <v>0</v>
      </c>
      <c r="AB338" s="103">
        <f>+AA338+Z338+Y338</f>
        <v>0</v>
      </c>
      <c r="AC338" s="103">
        <f>+AC10+AC21+AC30+AC48+AC39+AC57+AC66+AC75+AC84+AC93+AC102+AC111+AC120+AC129+AC138+AC147+AC156+AC165+AC174+AC183+AC192+AC201+AC220+AC331+AC334</f>
        <v>9968135</v>
      </c>
      <c r="AD338" s="103">
        <f>+AD10+AD21+AD30+AD48+AD39+AD57+AD66+AD75+AD84+AD93+AD102+AD111+AD120+AD129+AD138+AD147+AD156+AD165+AD174+AD183+AD192+AD201+AD220+AD331+AD334</f>
        <v>5987049</v>
      </c>
      <c r="AE338" s="103">
        <f>+AE10+AE21+AE30+AE48+AE39+AE57+AE66+AE75+AE84+AE93+AE102+AE111+AE120+AE129+AE138+AE147+AE156+AE165+AE174+AE183+AE192+AE201+AE220+AE331+AE334</f>
        <v>0</v>
      </c>
      <c r="AF338" s="103">
        <f>+AE338+AD338+AC338</f>
        <v>15955184</v>
      </c>
    </row>
    <row r="339" spans="1:36" ht="17.25" customHeight="1" collapsed="1" thickBot="1" x14ac:dyDescent="0.25">
      <c r="A339" s="4"/>
      <c r="B339" s="104"/>
      <c r="C339" s="99"/>
      <c r="D339" s="99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H339" s="273"/>
      <c r="AI339" s="273"/>
      <c r="AJ339" s="273"/>
    </row>
    <row r="340" spans="1:36" ht="19.5" customHeight="1" x14ac:dyDescent="0.2">
      <c r="A340" s="4"/>
      <c r="B340" s="190"/>
      <c r="C340" s="191" t="s">
        <v>69</v>
      </c>
      <c r="D340" s="192"/>
      <c r="E340" s="193">
        <f>+E341+E343+E345+E347+E349+E354</f>
        <v>9312940</v>
      </c>
      <c r="F340" s="193">
        <f>+F341+F343+F345+F347+F349+F354</f>
        <v>5242984</v>
      </c>
      <c r="G340" s="193">
        <f>+G341+G343+G345+G347+G349+G354</f>
        <v>0</v>
      </c>
      <c r="H340" s="193">
        <f t="shared" ref="H340:H354" si="379">+G340+F340+E340</f>
        <v>14555924</v>
      </c>
      <c r="I340" s="193">
        <f>+I341+I343+I345+I347+I349+I354</f>
        <v>21537</v>
      </c>
      <c r="J340" s="193">
        <f>+J341+J343+J345+J347+J349+J354</f>
        <v>32324</v>
      </c>
      <c r="K340" s="193">
        <f>+K341+K343+K345+K347+K349+K354</f>
        <v>0</v>
      </c>
      <c r="L340" s="193">
        <f t="shared" ref="L340:L354" si="380">+K340+J340+I340</f>
        <v>53861</v>
      </c>
      <c r="M340" s="193">
        <f>+M341+M343+M345+M347+M349+M354</f>
        <v>9334477</v>
      </c>
      <c r="N340" s="193">
        <f>+N341+N343+N345+N347+N349+N354</f>
        <v>5275308</v>
      </c>
      <c r="O340" s="193">
        <f>+O341+O343+O345+O347+O349+O354</f>
        <v>0</v>
      </c>
      <c r="P340" s="193">
        <f t="shared" ref="P340:P354" si="381">+O340+N340+M340</f>
        <v>14609785</v>
      </c>
      <c r="Q340" s="193">
        <f>+Q341+Q343+Q345+Q347+Q349+Q354</f>
        <v>0</v>
      </c>
      <c r="R340" s="193">
        <f>+R341+R343+R345+R347+R349+R354</f>
        <v>0</v>
      </c>
      <c r="S340" s="193">
        <f>+S341+S343+S345+S347+S349+S354</f>
        <v>0</v>
      </c>
      <c r="T340" s="193">
        <f t="shared" ref="T340:T354" si="382">+S340+R340+Q340</f>
        <v>0</v>
      </c>
      <c r="U340" s="193">
        <f>+U341+U343+U345+U347+U349+U354</f>
        <v>9334477</v>
      </c>
      <c r="V340" s="193">
        <f>+V341+V343+V345+V347+V349+V354</f>
        <v>5275308</v>
      </c>
      <c r="W340" s="193">
        <f>+W341+W343+W345+W347+W349+W354</f>
        <v>0</v>
      </c>
      <c r="X340" s="194">
        <f t="shared" ref="X340:X354" si="383">+W340+V340+U340</f>
        <v>14609785</v>
      </c>
      <c r="Y340" s="193">
        <f>+Y341+Y343+Y345+Y347+Y349+Y354</f>
        <v>0</v>
      </c>
      <c r="Z340" s="193">
        <f>+Z341+Z343+Z345+Z347+Z349+Z354</f>
        <v>0</v>
      </c>
      <c r="AA340" s="193">
        <f>+AA341+AA343+AA345+AA347+AA349+AA354</f>
        <v>0</v>
      </c>
      <c r="AB340" s="193">
        <f t="shared" ref="AB340:AB354" si="384">+AA340+Z340+Y340</f>
        <v>0</v>
      </c>
      <c r="AC340" s="193">
        <f>+AC341+AC343+AC345+AC347+AC349+AC354</f>
        <v>9334477</v>
      </c>
      <c r="AD340" s="193">
        <f>+AD341+AD343+AD345+AD347+AD349+AD354</f>
        <v>5275308</v>
      </c>
      <c r="AE340" s="193">
        <f>+AE341+AE343+AE345+AE347+AE349+AE354</f>
        <v>0</v>
      </c>
      <c r="AF340" s="194">
        <f t="shared" ref="AF340:AF354" si="385">+AE340+AD340+AC340</f>
        <v>14609785</v>
      </c>
      <c r="AH340" s="273"/>
      <c r="AI340" s="273"/>
      <c r="AJ340" s="273"/>
    </row>
    <row r="341" spans="1:36" ht="19.5" customHeight="1" x14ac:dyDescent="0.2">
      <c r="A341" s="11"/>
      <c r="B341" s="195"/>
      <c r="C341" s="13">
        <v>1</v>
      </c>
      <c r="D341" s="241" t="s">
        <v>11</v>
      </c>
      <c r="E341" s="15">
        <f>+E312+E242+E232+E292+E222+E193+E184+E175+E166+E157+E148+E139+E130+E121+E112+E103+E94+E85+E76+E67+E58+E40+E49+E31+E22+E11+E322+E252+E302+E282+E262+E272</f>
        <v>442999</v>
      </c>
      <c r="F341" s="15">
        <f>+F312+F242+F232+F292+F222+F193+F184+F175+F166+F157+F148+F139+F130+F121+F112+F103+F94+F85+F76+F67+F58+F40+F49+F31+F22+F11+F322+F252+F302+F282+F262+F272</f>
        <v>113978</v>
      </c>
      <c r="G341" s="15">
        <f>+G312+G242+G232+G292+G222+G193+G184+G175+G166+G157+G148+G139+G130+G121+G112+G103+G94+G85+G76+G67+G58+G40+G49+G31+G22+G11+G322+G252+G302+G282+G262+G272</f>
        <v>0</v>
      </c>
      <c r="H341" s="15">
        <f t="shared" si="379"/>
        <v>556977</v>
      </c>
      <c r="I341" s="15">
        <f>+I312+I242+I232+I292+I222+I193+I184+I175+I166+I157+I148+I139+I130+I121+I112+I103+I94+I85+I76+I67+I58+I40+I49+I31+I22+I11+I322+I252+I302+I282+I262+I272</f>
        <v>13762</v>
      </c>
      <c r="J341" s="15">
        <f>+J312+J242+J232+J292+J222+J193+J184+J175+J166+J157+J148+J139+J130+J121+J112+J103+J94+J85+J76+J67+J58+J40+J49+J31+J22+J11+J322+J252+J302+J282+J262+J272</f>
        <v>26</v>
      </c>
      <c r="K341" s="15">
        <f>+K312+K242+K232+K292+K222+K193+K184+K175+K166+K157+K148+K139+K130+K121+K112+K103+K94+K85+K76+K67+K58+K40+K49+K31+K22+K11+K322+K252+K302+K282+K262+K272</f>
        <v>0</v>
      </c>
      <c r="L341" s="15">
        <f t="shared" si="380"/>
        <v>13788</v>
      </c>
      <c r="M341" s="15">
        <f>+M312+M242+M232+M292+M222+M193+M184+M175+M166+M157+M148+M139+M130+M121+M112+M103+M94+M85+M76+M67+M58+M40+M49+M31+M22+M11+M322+M252+M302+M282+M262+M272</f>
        <v>456761</v>
      </c>
      <c r="N341" s="15">
        <f>+N312+N242+N232+N292+N222+N193+N184+N175+N166+N157+N148+N139+N130+N121+N112+N103+N94+N85+N76+N67+N58+N40+N49+N31+N22+N11+N322+N252+N302+N282+N262+N272</f>
        <v>114004</v>
      </c>
      <c r="O341" s="15">
        <f>+O312+O242+O232+O292+O222+O193+O184+O175+O166+O157+O148+O139+O130+O121+O112+O103+O94+O85+O76+O67+O58+O40+O49+O31+O22+O11+O322+O252+O302+O282+O262+O272</f>
        <v>0</v>
      </c>
      <c r="P341" s="15">
        <f t="shared" si="381"/>
        <v>570765</v>
      </c>
      <c r="Q341" s="15">
        <f>+Q312+Q242+Q232+Q292+Q222+Q193+Q184+Q175+Q166+Q157+Q148+Q139+Q130+Q121+Q112+Q103+Q94+Q85+Q76+Q67+Q58+Q40+Q49+Q31+Q22+Q11+Q322+Q252+Q302+Q282+Q262+Q272</f>
        <v>0</v>
      </c>
      <c r="R341" s="15">
        <f>+R312+R242+R232+R292+R222+R193+R184+R175+R166+R157+R148+R139+R130+R121+R112+R103+R94+R85+R76+R67+R58+R40+R49+R31+R22+R11+R322+R252+R302+R282+R262+R272</f>
        <v>0</v>
      </c>
      <c r="S341" s="15">
        <f>+S312+S242+S232+S292+S222+S193+S184+S175+S166+S157+S148+S139+S130+S121+S112+S103+S94+S85+S76+S67+S58+S40+S49+S31+S22+S11+S322+S252+S302+S282+S262+S272</f>
        <v>0</v>
      </c>
      <c r="T341" s="15">
        <f t="shared" si="382"/>
        <v>0</v>
      </c>
      <c r="U341" s="15">
        <f>+U312+U242+U232+U292+U222+U193+U184+U175+U166+U157+U148+U139+U130+U121+U112+U103+U94+U85+U76+U67+U58+U40+U49+U31+U22+U11+U322+U252+U302+U282+U262+U272</f>
        <v>456761</v>
      </c>
      <c r="V341" s="15">
        <f>+V312+V242+V232+V292+V222+V193+V184+V175+V166+V157+V148+V139+V130+V121+V112+V103+V94+V85+V76+V67+V58+V40+V49+V31+V22+V11+V322+V252+V302+V282+V262+V272</f>
        <v>114004</v>
      </c>
      <c r="W341" s="15">
        <f>+W312+W242+W232+W292+W222+W193+W184+W175+W166+W157+W148+W139+W130+W121+W112+W103+W94+W85+W76+W67+W58+W40+W49+W31+W22+W11+W322+W252+W302+W282+W262+W272</f>
        <v>0</v>
      </c>
      <c r="X341" s="196">
        <f t="shared" si="383"/>
        <v>570765</v>
      </c>
      <c r="Y341" s="15">
        <f>+Y312+Y242+Y232+Y292+Y222+Y193+Y184+Y175+Y166+Y157+Y148+Y139+Y130+Y121+Y112+Y103+Y94+Y85+Y76+Y67+Y58+Y40+Y49+Y31+Y22+Y11+Y322+Y252+Y302+Y282+Y262+Y272</f>
        <v>0</v>
      </c>
      <c r="Z341" s="15">
        <f>+Z312+Z242+Z232+Z292+Z222+Z193+Z184+Z175+Z166+Z157+Z148+Z139+Z130+Z121+Z112+Z103+Z94+Z85+Z76+Z67+Z58+Z40+Z49+Z31+Z22+Z11+Z322+Z252+Z302+Z282+Z262+Z272</f>
        <v>0</v>
      </c>
      <c r="AA341" s="15">
        <f>+AA312+AA242+AA232+AA292+AA222+AA193+AA184+AA175+AA166+AA157+AA148+AA139+AA130+AA121+AA112+AA103+AA94+AA85+AA76+AA67+AA58+AA40+AA49+AA31+AA22+AA11+AA322+AA252+AA302+AA282+AA262+AA272</f>
        <v>0</v>
      </c>
      <c r="AB341" s="15">
        <f t="shared" si="384"/>
        <v>0</v>
      </c>
      <c r="AC341" s="15">
        <f>+AC312+AC242+AC232+AC292+AC222+AC193+AC184+AC175+AC166+AC157+AC148+AC139+AC130+AC121+AC112+AC103+AC94+AC85+AC76+AC67+AC58+AC40+AC49+AC31+AC22+AC11+AC322+AC252+AC302+AC282+AC262+AC272</f>
        <v>456761</v>
      </c>
      <c r="AD341" s="15">
        <f>+AD312+AD242+AD232+AD292+AD222+AD193+AD184+AD175+AD166+AD157+AD148+AD139+AD130+AD121+AD112+AD103+AD94+AD85+AD76+AD67+AD58+AD40+AD49+AD31+AD22+AD11+AD322+AD252+AD302+AD282+AD262+AD272</f>
        <v>114004</v>
      </c>
      <c r="AE341" s="15">
        <f>+AE312+AE242+AE232+AE292+AE222+AE193+AE184+AE175+AE166+AE157+AE148+AE139+AE130+AE121+AE112+AE103+AE94+AE85+AE76+AE67+AE58+AE40+AE49+AE31+AE22+AE11+AE322+AE252+AE302+AE282+AE262+AE272</f>
        <v>0</v>
      </c>
      <c r="AF341" s="196">
        <f t="shared" si="385"/>
        <v>570765</v>
      </c>
      <c r="AH341" s="273"/>
      <c r="AI341" s="273"/>
      <c r="AJ341" s="273"/>
    </row>
    <row r="342" spans="1:36" ht="19.5" hidden="1" customHeight="1" outlineLevel="1" x14ac:dyDescent="0.2">
      <c r="A342" s="4"/>
      <c r="B342" s="197"/>
      <c r="C342" s="18"/>
      <c r="D342" s="105" t="s">
        <v>70</v>
      </c>
      <c r="E342" s="90">
        <v>0</v>
      </c>
      <c r="F342" s="90">
        <v>0</v>
      </c>
      <c r="G342" s="90">
        <v>0</v>
      </c>
      <c r="H342" s="90">
        <f t="shared" si="379"/>
        <v>0</v>
      </c>
      <c r="I342" s="90">
        <v>0</v>
      </c>
      <c r="J342" s="90">
        <v>0</v>
      </c>
      <c r="K342" s="90">
        <v>0</v>
      </c>
      <c r="L342" s="90">
        <f t="shared" si="380"/>
        <v>0</v>
      </c>
      <c r="M342" s="90">
        <v>0</v>
      </c>
      <c r="N342" s="90">
        <v>0</v>
      </c>
      <c r="O342" s="90">
        <v>0</v>
      </c>
      <c r="P342" s="90">
        <f t="shared" si="381"/>
        <v>0</v>
      </c>
      <c r="Q342" s="90">
        <v>0</v>
      </c>
      <c r="R342" s="90">
        <v>0</v>
      </c>
      <c r="S342" s="90">
        <v>0</v>
      </c>
      <c r="T342" s="90">
        <f t="shared" si="382"/>
        <v>0</v>
      </c>
      <c r="U342" s="90">
        <v>0</v>
      </c>
      <c r="V342" s="90">
        <v>0</v>
      </c>
      <c r="W342" s="90">
        <v>0</v>
      </c>
      <c r="X342" s="198">
        <f t="shared" si="383"/>
        <v>0</v>
      </c>
      <c r="Y342" s="90">
        <v>0</v>
      </c>
      <c r="Z342" s="90">
        <v>0</v>
      </c>
      <c r="AA342" s="90">
        <v>0</v>
      </c>
      <c r="AB342" s="90">
        <f t="shared" si="384"/>
        <v>0</v>
      </c>
      <c r="AC342" s="90">
        <v>0</v>
      </c>
      <c r="AD342" s="90">
        <v>0</v>
      </c>
      <c r="AE342" s="90">
        <v>0</v>
      </c>
      <c r="AF342" s="198">
        <f t="shared" si="385"/>
        <v>0</v>
      </c>
      <c r="AH342" s="273"/>
      <c r="AI342" s="273"/>
      <c r="AJ342" s="273"/>
    </row>
    <row r="343" spans="1:36" ht="31.5" collapsed="1" x14ac:dyDescent="0.2">
      <c r="A343" s="11"/>
      <c r="B343" s="195"/>
      <c r="C343" s="13">
        <v>2</v>
      </c>
      <c r="D343" s="241" t="s">
        <v>71</v>
      </c>
      <c r="E343" s="15">
        <f>+E313+E243+E233+E293+E223+E194+E185+E176+E167+E158+E149+E140+E131+E122+E113+E104+E95+E86+E77+E68+E59+E41+E50+E32+E23+E12+E323+E253+E303+E283+E263+E273</f>
        <v>49036</v>
      </c>
      <c r="F343" s="15">
        <f>+F313+F243+F233+F293+F223+F194+F185+F176+F167+F158+F149+F140+F131+F122+F113+F104+F95+F86+F77+F68+F59+F41+F50+F32+F23+F12+F323+F253+F303+F283+F263+F273</f>
        <v>18334</v>
      </c>
      <c r="G343" s="15">
        <f>+G313+G243+G233+G293+G223+G194+G185+G176+G167+G158+G149+G140+G131+G122+G113+G104+G95+G86+G77+G68+G59+G41+G50+G32+G23+G12+G323+G253+G303+G283+G263+G273</f>
        <v>0</v>
      </c>
      <c r="H343" s="15">
        <f t="shared" si="379"/>
        <v>67370</v>
      </c>
      <c r="I343" s="15">
        <f>+I313+I243+I233+I293+I223+I194+I185+I176+I167+I158+I149+I140+I131+I122+I113+I104+I95+I86+I77+I68+I59+I41+I50+I32+I23+I12+I323+I253+I303+I283+I263+I273</f>
        <v>1620</v>
      </c>
      <c r="J343" s="15">
        <f>+J313+J243+J233+J293+J223+J194+J185+J176+J167+J158+J149+J140+J131+J122+J113+J104+J95+J86+J77+J68+J59+J41+J50+J32+J23+J12+J323+J253+J303+J283+J263+J273</f>
        <v>33</v>
      </c>
      <c r="K343" s="15">
        <f>+K313+K243+K233+K293+K223+K194+K185+K176+K167+K158+K149+K140+K131+K122+K113+K104+K95+K86+K77+K68+K59+K41+K50+K32+K23+K12+K323+K253+K303+K283+K263+K273</f>
        <v>0</v>
      </c>
      <c r="L343" s="15">
        <f t="shared" si="380"/>
        <v>1653</v>
      </c>
      <c r="M343" s="15">
        <f>+M313+M243+M233+M293+M223+M194+M185+M176+M167+M158+M149+M140+M131+M122+M113+M104+M95+M86+M77+M68+M59+M41+M50+M32+M23+M12+M323+M253+M303+M283+M263+M273</f>
        <v>50656</v>
      </c>
      <c r="N343" s="15">
        <f>+N313+N243+N233+N293+N223+N194+N185+N176+N167+N158+N149+N140+N131+N122+N113+N104+N95+N86+N77+N68+N59+N41+N50+N32+N23+N12+N323+N253+N303+N283+N263+N273</f>
        <v>18367</v>
      </c>
      <c r="O343" s="15">
        <f>+O313+O243+O233+O293+O223+O194+O185+O176+O167+O158+O149+O140+O131+O122+O113+O104+O95+O86+O77+O68+O59+O41+O50+O32+O23+O12+O323+O253+O303+O283+O263+O273</f>
        <v>0</v>
      </c>
      <c r="P343" s="15">
        <f t="shared" si="381"/>
        <v>69023</v>
      </c>
      <c r="Q343" s="15">
        <f>+Q313+Q243+Q233+Q293+Q223+Q194+Q185+Q176+Q167+Q158+Q149+Q140+Q131+Q122+Q113+Q104+Q95+Q86+Q77+Q68+Q59+Q41+Q50+Q32+Q23+Q12+Q323+Q253+Q303+Q283+Q263+Q273</f>
        <v>0</v>
      </c>
      <c r="R343" s="15">
        <f>+R313+R243+R233+R293+R223+R194+R185+R176+R167+R158+R149+R140+R131+R122+R113+R104+R95+R86+R77+R68+R59+R41+R50+R32+R23+R12+R323+R253+R303+R283+R263+R273</f>
        <v>0</v>
      </c>
      <c r="S343" s="15">
        <f>+S313+S243+S233+S293+S223+S194+S185+S176+S167+S158+S149+S140+S131+S122+S113+S104+S95+S86+S77+S68+S59+S41+S50+S32+S23+S12+S323+S253+S303+S283+S263+S273</f>
        <v>0</v>
      </c>
      <c r="T343" s="15">
        <f t="shared" si="382"/>
        <v>0</v>
      </c>
      <c r="U343" s="15">
        <f>+U313+U243+U233+U293+U223+U194+U185+U176+U167+U158+U149+U140+U131+U122+U113+U104+U95+U86+U77+U68+U59+U41+U50+U32+U23+U12+U323+U253+U303+U283+U263+U273</f>
        <v>50656</v>
      </c>
      <c r="V343" s="15">
        <f>+V313+V243+V233+V293+V223+V194+V185+V176+V167+V158+V149+V140+V131+V122+V113+V104+V95+V86+V77+V68+V59+V41+V50+V32+V23+V12+V323+V253+V303+V283+V263+V273</f>
        <v>18367</v>
      </c>
      <c r="W343" s="15">
        <f>+W313+W243+W233+W293+W223+W194+W185+W176+W167+W158+W149+W140+W131+W122+W113+W104+W95+W86+W77+W68+W59+W41+W50+W32+W23+W12+W323+W253+W303+W283+W263+W273</f>
        <v>0</v>
      </c>
      <c r="X343" s="196">
        <f t="shared" si="383"/>
        <v>69023</v>
      </c>
      <c r="Y343" s="15">
        <f>+Y313+Y243+Y233+Y293+Y223+Y194+Y185+Y176+Y167+Y158+Y149+Y140+Y131+Y122+Y113+Y104+Y95+Y86+Y77+Y68+Y59+Y41+Y50+Y32+Y23+Y12+Y323+Y253+Y303+Y283+Y263+Y273</f>
        <v>0</v>
      </c>
      <c r="Z343" s="15">
        <f>+Z313+Z243+Z233+Z293+Z223+Z194+Z185+Z176+Z167+Z158+Z149+Z140+Z131+Z122+Z113+Z104+Z95+Z86+Z77+Z68+Z59+Z41+Z50+Z32+Z23+Z12+Z323+Z253+Z303+Z283+Z263+Z273</f>
        <v>0</v>
      </c>
      <c r="AA343" s="15">
        <f>+AA313+AA243+AA233+AA293+AA223+AA194+AA185+AA176+AA167+AA158+AA149+AA140+AA131+AA122+AA113+AA104+AA95+AA86+AA77+AA68+AA59+AA41+AA50+AA32+AA23+AA12+AA323+AA253+AA303+AA283+AA263+AA273</f>
        <v>0</v>
      </c>
      <c r="AB343" s="15">
        <f t="shared" si="384"/>
        <v>0</v>
      </c>
      <c r="AC343" s="15">
        <f>+AC313+AC243+AC233+AC293+AC223+AC194+AC185+AC176+AC167+AC158+AC149+AC140+AC131+AC122+AC113+AC104+AC95+AC86+AC77+AC68+AC59+AC41+AC50+AC32+AC23+AC12+AC323+AC253+AC303+AC283+AC263+AC273</f>
        <v>50656</v>
      </c>
      <c r="AD343" s="15">
        <f>+AD313+AD243+AD233+AD293+AD223+AD194+AD185+AD176+AD167+AD158+AD149+AD140+AD131+AD122+AD113+AD104+AD95+AD86+AD77+AD68+AD59+AD41+AD50+AD32+AD23+AD12+AD323+AD253+AD303+AD283+AD263+AD273</f>
        <v>18367</v>
      </c>
      <c r="AE343" s="15">
        <f>+AE313+AE243+AE233+AE293+AE223+AE194+AE185+AE176+AE167+AE158+AE149+AE140+AE131+AE122+AE113+AE104+AE95+AE86+AE77+AE68+AE59+AE41+AE50+AE32+AE23+AE12+AE323+AE253+AE303+AE283+AE263+AE273</f>
        <v>0</v>
      </c>
      <c r="AF343" s="196">
        <f t="shared" si="385"/>
        <v>69023</v>
      </c>
      <c r="AH343" s="273"/>
      <c r="AI343" s="273"/>
      <c r="AJ343" s="273"/>
    </row>
    <row r="344" spans="1:36" ht="15" hidden="1" outlineLevel="1" x14ac:dyDescent="0.2">
      <c r="A344" s="4"/>
      <c r="B344" s="197"/>
      <c r="C344" s="18"/>
      <c r="D344" s="105" t="s">
        <v>70</v>
      </c>
      <c r="E344" s="90">
        <v>0</v>
      </c>
      <c r="F344" s="90">
        <v>0</v>
      </c>
      <c r="G344" s="90">
        <v>0</v>
      </c>
      <c r="H344" s="90">
        <f t="shared" si="379"/>
        <v>0</v>
      </c>
      <c r="I344" s="90">
        <v>0</v>
      </c>
      <c r="J344" s="90">
        <v>0</v>
      </c>
      <c r="K344" s="90">
        <v>0</v>
      </c>
      <c r="L344" s="90">
        <f t="shared" si="380"/>
        <v>0</v>
      </c>
      <c r="M344" s="90">
        <v>0</v>
      </c>
      <c r="N344" s="90">
        <v>0</v>
      </c>
      <c r="O344" s="90">
        <v>0</v>
      </c>
      <c r="P344" s="90">
        <f t="shared" si="381"/>
        <v>0</v>
      </c>
      <c r="Q344" s="90">
        <v>0</v>
      </c>
      <c r="R344" s="90">
        <v>0</v>
      </c>
      <c r="S344" s="90">
        <v>0</v>
      </c>
      <c r="T344" s="90">
        <f t="shared" si="382"/>
        <v>0</v>
      </c>
      <c r="U344" s="90">
        <v>0</v>
      </c>
      <c r="V344" s="90">
        <v>0</v>
      </c>
      <c r="W344" s="90">
        <v>0</v>
      </c>
      <c r="X344" s="198">
        <f t="shared" si="383"/>
        <v>0</v>
      </c>
      <c r="Y344" s="90">
        <v>0</v>
      </c>
      <c r="Z344" s="90">
        <v>0</v>
      </c>
      <c r="AA344" s="90">
        <v>0</v>
      </c>
      <c r="AB344" s="90">
        <f t="shared" si="384"/>
        <v>0</v>
      </c>
      <c r="AC344" s="90">
        <v>0</v>
      </c>
      <c r="AD344" s="90">
        <v>0</v>
      </c>
      <c r="AE344" s="90">
        <v>0</v>
      </c>
      <c r="AF344" s="198">
        <f t="shared" si="385"/>
        <v>0</v>
      </c>
      <c r="AH344" s="273"/>
      <c r="AI344" s="273"/>
      <c r="AJ344" s="273"/>
    </row>
    <row r="345" spans="1:36" ht="19.5" customHeight="1" collapsed="1" x14ac:dyDescent="0.2">
      <c r="A345" s="11"/>
      <c r="B345" s="195"/>
      <c r="C345" s="13">
        <v>3</v>
      </c>
      <c r="D345" s="241" t="s">
        <v>13</v>
      </c>
      <c r="E345" s="15">
        <f>+E314+E244+E234+E294+E224+E195+E186+E177+E168+E159+E150+E141+E132+E123+E114+E105+E96+E87+E78+E69+E60+E42+E51+E33+E24+E13+E254+E284+E304+E324+E264+E274</f>
        <v>4491261</v>
      </c>
      <c r="F345" s="15">
        <f>+F314+F244+F234+F294+F224+F195+F186+F177+F168+F159+F150+F141+F132+F123+F114+F105+F96+F87+F78+F69+F60+F42+F51+F33+F24+F13+F254+F284+F304+F324+F264+F274</f>
        <v>1586061</v>
      </c>
      <c r="G345" s="15">
        <f>+G314+G244+G234+G294+G224+G195+G186+G177+G168+G159+G150+G141+G132+G123+G114+G105+G96+G87+G78+G69+G60+G42+G51+G33+G24+G13+G254+G284+G304+G324+G264+G274</f>
        <v>0</v>
      </c>
      <c r="H345" s="15">
        <f t="shared" si="379"/>
        <v>6077322</v>
      </c>
      <c r="I345" s="15">
        <f>+I314+I244+I234+I294+I224+I195+I186+I177+I168+I159+I150+I141+I132+I123+I114+I105+I96+I87+I78+I69+I60+I42+I51+I33+I24+I13+I254+I284+I304+I324+I264+I274</f>
        <v>7191</v>
      </c>
      <c r="J345" s="15">
        <f>+J314+J244+J234+J294+J224+J195+J186+J177+J168+J159+J150+J141+J132+J123+J114+J105+J96+J87+J78+J69+J60+J42+J51+J33+J24+J13+J254+J284+J304+J324+J264+J274</f>
        <v>10460</v>
      </c>
      <c r="K345" s="15">
        <f>+K314+K244+K234+K294+K224+K195+K186+K177+K168+K159+K150+K141+K132+K123+K114+K105+K96+K87+K78+K69+K60+K42+K51+K33+K24+K13+K254+K284+K304+K324+K264+K274</f>
        <v>0</v>
      </c>
      <c r="L345" s="15">
        <f t="shared" si="380"/>
        <v>17651</v>
      </c>
      <c r="M345" s="15">
        <f>+M314+M244+M234+M294+M224+M195+M186+M177+M168+M159+M150+M141+M132+M123+M114+M105+M96+M87+M78+M69+M60+M42+M51+M33+M24+M13+M254+M284+M304+M324+M264+M274</f>
        <v>4498452</v>
      </c>
      <c r="N345" s="15">
        <f>+N314+N244+N234+N294+N224+N195+N186+N177+N168+N159+N150+N141+N132+N123+N114+N105+N96+N87+N78+N69+N60+N42+N51+N33+N24+N13+N254+N284+N304+N324+N264+N274</f>
        <v>1596521</v>
      </c>
      <c r="O345" s="15">
        <f>+O314+O244+O234+O294+O224+O195+O186+O177+O168+O159+O150+O141+O132+O123+O114+O105+O96+O87+O78+O69+O60+O42+O51+O33+O24+O13+O254+O284+O304+O324+O264+O274</f>
        <v>0</v>
      </c>
      <c r="P345" s="15">
        <f t="shared" si="381"/>
        <v>6094973</v>
      </c>
      <c r="Q345" s="15">
        <f>+Q314+Q244+Q234+Q294+Q224+Q195+Q186+Q177+Q168+Q159+Q150+Q141+Q132+Q123+Q114+Q105+Q96+Q87+Q78+Q69+Q60+Q42+Q51+Q33+Q24+Q13+Q254+Q284+Q304+Q324+Q264+Q274</f>
        <v>0</v>
      </c>
      <c r="R345" s="15">
        <f>+R314+R244+R234+R294+R224+R195+R186+R177+R168+R159+R150+R141+R132+R123+R114+R105+R96+R87+R78+R69+R60+R42+R51+R33+R24+R13+R254+R284+R304+R324+R264+R274</f>
        <v>0</v>
      </c>
      <c r="S345" s="15">
        <f>+S314+S244+S234+S294+S224+S195+S186+S177+S168+S159+S150+S141+S132+S123+S114+S105+S96+S87+S78+S69+S60+S42+S51+S33+S24+S13+S254+S284+S304+S324+S264+S274</f>
        <v>0</v>
      </c>
      <c r="T345" s="15">
        <f t="shared" si="382"/>
        <v>0</v>
      </c>
      <c r="U345" s="15">
        <f>+U314+U244+U234+U294+U224+U195+U186+U177+U168+U159+U150+U141+U132+U123+U114+U105+U96+U87+U78+U69+U60+U42+U51+U33+U24+U13+U254+U284+U304+U324+U264+U274</f>
        <v>4498452</v>
      </c>
      <c r="V345" s="15">
        <f>+V314+V244+V234+V294+V224+V195+V186+V177+V168+V159+V150+V141+V132+V123+V114+V105+V96+V87+V78+V69+V60+V42+V51+V33+V24+V13+V254+V284+V304+V324+V264+V274</f>
        <v>1596521</v>
      </c>
      <c r="W345" s="15">
        <f>+W314+W244+W234+W294+W224+W195+W186+W177+W168+W159+W150+W141+W132+W123+W114+W105+W96+W87+W78+W69+W60+W42+W51+W33+W24+W13+W254+W284+W304+W324+W264+W274</f>
        <v>0</v>
      </c>
      <c r="X345" s="196">
        <f t="shared" si="383"/>
        <v>6094973</v>
      </c>
      <c r="Y345" s="15">
        <f>+Y314+Y244+Y234+Y294+Y224+Y195+Y186+Y177+Y168+Y159+Y150+Y141+Y132+Y123+Y114+Y105+Y96+Y87+Y78+Y69+Y60+Y42+Y51+Y33+Y24+Y13+Y254+Y284+Y304+Y324+Y264+Y274</f>
        <v>0</v>
      </c>
      <c r="Z345" s="15">
        <f>+Z314+Z244+Z234+Z294+Z224+Z195+Z186+Z177+Z168+Z159+Z150+Z141+Z132+Z123+Z114+Z105+Z96+Z87+Z78+Z69+Z60+Z42+Z51+Z33+Z24+Z13+Z254+Z284+Z304+Z324+Z264+Z274</f>
        <v>0</v>
      </c>
      <c r="AA345" s="15">
        <f>+AA314+AA244+AA234+AA294+AA224+AA195+AA186+AA177+AA168+AA159+AA150+AA141+AA132+AA123+AA114+AA105+AA96+AA87+AA78+AA69+AA60+AA42+AA51+AA33+AA24+AA13+AA254+AA284+AA304+AA324+AA264+AA274</f>
        <v>0</v>
      </c>
      <c r="AB345" s="15">
        <f t="shared" si="384"/>
        <v>0</v>
      </c>
      <c r="AC345" s="15">
        <f>+AC314+AC244+AC234+AC294+AC224+AC195+AC186+AC177+AC168+AC159+AC150+AC141+AC132+AC123+AC114+AC105+AC96+AC87+AC78+AC69+AC60+AC42+AC51+AC33+AC24+AC13+AC254+AC284+AC304+AC324+AC264+AC274</f>
        <v>4498452</v>
      </c>
      <c r="AD345" s="15">
        <f>+AD314+AD244+AD234+AD294+AD224+AD195+AD186+AD177+AD168+AD159+AD150+AD141+AD132+AD123+AD114+AD105+AD96+AD87+AD78+AD69+AD60+AD42+AD51+AD33+AD24+AD13+AD254+AD284+AD304+AD324+AD264+AD274</f>
        <v>1596521</v>
      </c>
      <c r="AE345" s="15">
        <f>+AE314+AE244+AE234+AE294+AE224+AE195+AE186+AE177+AE168+AE159+AE150+AE141+AE132+AE123+AE114+AE105+AE96+AE87+AE78+AE69+AE60+AE42+AE51+AE33+AE24+AE13+AE254+AE284+AE304+AE324+AE264+AE274</f>
        <v>0</v>
      </c>
      <c r="AF345" s="196">
        <f t="shared" si="385"/>
        <v>6094973</v>
      </c>
      <c r="AH345" s="273"/>
      <c r="AI345" s="273"/>
      <c r="AJ345" s="273"/>
    </row>
    <row r="346" spans="1:36" ht="19.5" hidden="1" customHeight="1" outlineLevel="1" x14ac:dyDescent="0.2">
      <c r="A346" s="4"/>
      <c r="B346" s="197"/>
      <c r="C346" s="18"/>
      <c r="D346" s="105" t="s">
        <v>70</v>
      </c>
      <c r="E346" s="90">
        <v>0</v>
      </c>
      <c r="F346" s="90">
        <v>0</v>
      </c>
      <c r="G346" s="90">
        <v>0</v>
      </c>
      <c r="H346" s="90">
        <f t="shared" si="379"/>
        <v>0</v>
      </c>
      <c r="I346" s="90">
        <v>0</v>
      </c>
      <c r="J346" s="90">
        <v>0</v>
      </c>
      <c r="K346" s="90">
        <v>0</v>
      </c>
      <c r="L346" s="90">
        <f t="shared" si="380"/>
        <v>0</v>
      </c>
      <c r="M346" s="90">
        <v>0</v>
      </c>
      <c r="N346" s="90">
        <v>0</v>
      </c>
      <c r="O346" s="90">
        <v>0</v>
      </c>
      <c r="P346" s="90">
        <f t="shared" si="381"/>
        <v>0</v>
      </c>
      <c r="Q346" s="90">
        <v>0</v>
      </c>
      <c r="R346" s="90">
        <v>0</v>
      </c>
      <c r="S346" s="90">
        <v>0</v>
      </c>
      <c r="T346" s="90">
        <f t="shared" si="382"/>
        <v>0</v>
      </c>
      <c r="U346" s="90">
        <v>0</v>
      </c>
      <c r="V346" s="90">
        <v>0</v>
      </c>
      <c r="W346" s="90">
        <v>0</v>
      </c>
      <c r="X346" s="198">
        <f t="shared" si="383"/>
        <v>0</v>
      </c>
      <c r="Y346" s="90">
        <v>0</v>
      </c>
      <c r="Z346" s="90">
        <v>0</v>
      </c>
      <c r="AA346" s="90">
        <v>0</v>
      </c>
      <c r="AB346" s="90">
        <f t="shared" si="384"/>
        <v>0</v>
      </c>
      <c r="AC346" s="90">
        <v>0</v>
      </c>
      <c r="AD346" s="90">
        <v>0</v>
      </c>
      <c r="AE346" s="90">
        <v>0</v>
      </c>
      <c r="AF346" s="198">
        <f t="shared" si="385"/>
        <v>0</v>
      </c>
      <c r="AH346" s="273"/>
      <c r="AI346" s="273"/>
      <c r="AJ346" s="273"/>
    </row>
    <row r="347" spans="1:36" ht="19.5" customHeight="1" collapsed="1" x14ac:dyDescent="0.2">
      <c r="A347" s="11"/>
      <c r="B347" s="195"/>
      <c r="C347" s="13">
        <v>4</v>
      </c>
      <c r="D347" s="241" t="s">
        <v>14</v>
      </c>
      <c r="E347" s="15">
        <f>+E315+E245+E235+E295+E225+E196+E187+E178+E169+E160+E151+E142+E133+E124+E115+E106+E97+E88+E79+E70+E61+E43+E52+E34+E25+E14+E325+E255+E265+E305+E285+E275</f>
        <v>18123</v>
      </c>
      <c r="F347" s="15">
        <f>+F315+F245+F235+F295+F225+F196+F187+F178+F169+F160+F151+F142+F133+F124+F115+F106+F97+F88+F79+F70+F61+F43+F52+F34+F25+F14+F325+F255+F265+F305+F285+F275</f>
        <v>168730</v>
      </c>
      <c r="G347" s="15">
        <f>+G315+G245+G235+G295+G225+G196+G187+G178+G169+G160+G151+G142+G133+G124+G115+G106+G97+G88+G79+G70+G61+G43+G52+G34+G25+G14+G325+G255+G265+G305+G285+G275</f>
        <v>0</v>
      </c>
      <c r="H347" s="15">
        <f t="shared" si="379"/>
        <v>186853</v>
      </c>
      <c r="I347" s="15">
        <f>+I315+I245+I235+I295+I225+I196+I187+I178+I169+I160+I151+I142+I133+I124+I115+I106+I97+I88+I79+I70+I61+I43+I52+I34+I25+I14+I325+I255+I265+I305+I285+I275</f>
        <v>0</v>
      </c>
      <c r="J347" s="15">
        <f>+J315+J245+J235+J295+J225+J196+J187+J178+J169+J160+J151+J142+J133+J124+J115+J106+J97+J88+J79+J70+J61+J43+J52+J34+J25+J14+J325+J255+J265+J305+J285+J275</f>
        <v>0</v>
      </c>
      <c r="K347" s="15">
        <f>+K315+K245+K235+K295+K225+K196+K187+K178+K169+K160+K151+K142+K133+K124+K115+K106+K97+K88+K79+K70+K61+K43+K52+K34+K25+K14+K325+K255+K265+K305+K285+K275</f>
        <v>0</v>
      </c>
      <c r="L347" s="15">
        <f t="shared" si="380"/>
        <v>0</v>
      </c>
      <c r="M347" s="15">
        <f>+M315+M245+M235+M295+M225+M196+M187+M178+M169+M160+M151+M142+M133+M124+M115+M106+M97+M88+M79+M70+M61+M43+M52+M34+M25+M14+M325+M255+M265+M305+M285+M275</f>
        <v>18123</v>
      </c>
      <c r="N347" s="15">
        <f>+N315+N245+N235+N295+N225+N196+N187+N178+N169+N160+N151+N142+N133+N124+N115+N106+N97+N88+N79+N70+N61+N43+N52+N34+N25+N14+N325+N255+N265+N305+N285+N275</f>
        <v>168730</v>
      </c>
      <c r="O347" s="15">
        <f>+O315+O245+O235+O295+O225+O196+O187+O178+O169+O160+O151+O142+O133+O124+O115+O106+O97+O88+O79+O70+O61+O43+O52+O34+O25+O14+O325+O255+O265+O305+O285+O275</f>
        <v>0</v>
      </c>
      <c r="P347" s="15">
        <f t="shared" si="381"/>
        <v>186853</v>
      </c>
      <c r="Q347" s="15">
        <f>+Q315+Q245+Q235+Q295+Q225+Q196+Q187+Q178+Q169+Q160+Q151+Q142+Q133+Q124+Q115+Q106+Q97+Q88+Q79+Q70+Q61+Q43+Q52+Q34+Q25+Q14+Q325+Q255+Q265+Q305+Q285+Q275</f>
        <v>0</v>
      </c>
      <c r="R347" s="15">
        <f>+R315+R245+R235+R295+R225+R196+R187+R178+R169+R160+R151+R142+R133+R124+R115+R106+R97+R88+R79+R70+R61+R43+R52+R34+R25+R14+R325+R255+R265+R305+R285+R275</f>
        <v>0</v>
      </c>
      <c r="S347" s="15">
        <f>+S315+S245+S235+S295+S225+S196+S187+S178+S169+S160+S151+S142+S133+S124+S115+S106+S97+S88+S79+S70+S61+S43+S52+S34+S25+S14+S325+S255+S265+S305+S285+S275</f>
        <v>0</v>
      </c>
      <c r="T347" s="15">
        <f t="shared" si="382"/>
        <v>0</v>
      </c>
      <c r="U347" s="15">
        <f>+U315+U245+U235+U295+U225+U196+U187+U178+U169+U160+U151+U142+U133+U124+U115+U106+U97+U88+U79+U70+U61+U43+U52+U34+U25+U14+U325+U255+U265+U305+U285+U275</f>
        <v>18123</v>
      </c>
      <c r="V347" s="15">
        <f>+V315+V245+V235+V295+V225+V196+V187+V178+V169+V160+V151+V142+V133+V124+V115+V106+V97+V88+V79+V70+V61+V43+V52+V34+V25+V14+V325+V255+V265+V305+V285+V275</f>
        <v>168730</v>
      </c>
      <c r="W347" s="15">
        <f>+W315+W245+W235+W295+W225+W196+W187+W178+W169+W160+W151+W142+W133+W124+W115+W106+W97+W88+W79+W70+W61+W43+W52+W34+W25+W14+W325+W255+W265+W305+W285+W275</f>
        <v>0</v>
      </c>
      <c r="X347" s="196">
        <f t="shared" si="383"/>
        <v>186853</v>
      </c>
      <c r="Y347" s="15">
        <f>+Y315+Y245+Y235+Y295+Y225+Y196+Y187+Y178+Y169+Y160+Y151+Y142+Y133+Y124+Y115+Y106+Y97+Y88+Y79+Y70+Y61+Y43+Y52+Y34+Y25+Y14+Y325+Y255+Y265+Y305+Y285+Y275</f>
        <v>0</v>
      </c>
      <c r="Z347" s="15">
        <f>+Z315+Z245+Z235+Z295+Z225+Z196+Z187+Z178+Z169+Z160+Z151+Z142+Z133+Z124+Z115+Z106+Z97+Z88+Z79+Z70+Z61+Z43+Z52+Z34+Z25+Z14+Z325+Z255+Z265+Z305+Z285+Z275</f>
        <v>0</v>
      </c>
      <c r="AA347" s="15">
        <f>+AA315+AA245+AA235+AA295+AA225+AA196+AA187+AA178+AA169+AA160+AA151+AA142+AA133+AA124+AA115+AA106+AA97+AA88+AA79+AA70+AA61+AA43+AA52+AA34+AA25+AA14+AA325+AA255+AA265+AA305+AA285+AA275</f>
        <v>0</v>
      </c>
      <c r="AB347" s="15">
        <f t="shared" si="384"/>
        <v>0</v>
      </c>
      <c r="AC347" s="15">
        <f>+AC315+AC245+AC235+AC295+AC225+AC196+AC187+AC178+AC169+AC160+AC151+AC142+AC133+AC124+AC115+AC106+AC97+AC88+AC79+AC70+AC61+AC43+AC52+AC34+AC25+AC14+AC325+AC255+AC265+AC305+AC285+AC275</f>
        <v>18123</v>
      </c>
      <c r="AD347" s="15">
        <f>+AD315+AD245+AD235+AD295+AD225+AD196+AD187+AD178+AD169+AD160+AD151+AD142+AD133+AD124+AD115+AD106+AD97+AD88+AD79+AD70+AD61+AD43+AD52+AD34+AD25+AD14+AD325+AD255+AD265+AD305+AD285+AD275</f>
        <v>168730</v>
      </c>
      <c r="AE347" s="15">
        <f>+AE315+AE245+AE235+AE295+AE225+AE196+AE187+AE178+AE169+AE160+AE151+AE142+AE133+AE124+AE115+AE106+AE97+AE88+AE79+AE70+AE61+AE43+AE52+AE34+AE25+AE14+AE325+AE255+AE265+AE305+AE285+AE275</f>
        <v>0</v>
      </c>
      <c r="AF347" s="196">
        <f t="shared" si="385"/>
        <v>186853</v>
      </c>
      <c r="AH347" s="273"/>
      <c r="AI347" s="273"/>
      <c r="AJ347" s="273"/>
    </row>
    <row r="348" spans="1:36" ht="19.5" hidden="1" customHeight="1" outlineLevel="1" x14ac:dyDescent="0.2">
      <c r="A348" s="4"/>
      <c r="B348" s="199"/>
      <c r="C348" s="33"/>
      <c r="D348" s="106" t="s">
        <v>70</v>
      </c>
      <c r="E348" s="107">
        <v>0</v>
      </c>
      <c r="F348" s="107">
        <v>0</v>
      </c>
      <c r="G348" s="107">
        <v>0</v>
      </c>
      <c r="H348" s="107">
        <f t="shared" si="379"/>
        <v>0</v>
      </c>
      <c r="I348" s="107">
        <v>0</v>
      </c>
      <c r="J348" s="107">
        <v>0</v>
      </c>
      <c r="K348" s="107">
        <v>0</v>
      </c>
      <c r="L348" s="107">
        <f t="shared" si="380"/>
        <v>0</v>
      </c>
      <c r="M348" s="107">
        <v>0</v>
      </c>
      <c r="N348" s="107">
        <v>0</v>
      </c>
      <c r="O348" s="107">
        <v>0</v>
      </c>
      <c r="P348" s="107">
        <f t="shared" si="381"/>
        <v>0</v>
      </c>
      <c r="Q348" s="107">
        <v>0</v>
      </c>
      <c r="R348" s="107">
        <v>0</v>
      </c>
      <c r="S348" s="107">
        <v>0</v>
      </c>
      <c r="T348" s="107">
        <f t="shared" si="382"/>
        <v>0</v>
      </c>
      <c r="U348" s="107">
        <v>0</v>
      </c>
      <c r="V348" s="107">
        <v>0</v>
      </c>
      <c r="W348" s="107">
        <v>0</v>
      </c>
      <c r="X348" s="200">
        <f t="shared" si="383"/>
        <v>0</v>
      </c>
      <c r="Y348" s="107">
        <v>0</v>
      </c>
      <c r="Z348" s="107">
        <v>0</v>
      </c>
      <c r="AA348" s="107">
        <v>0</v>
      </c>
      <c r="AB348" s="107">
        <f t="shared" si="384"/>
        <v>0</v>
      </c>
      <c r="AC348" s="107">
        <v>0</v>
      </c>
      <c r="AD348" s="107">
        <v>0</v>
      </c>
      <c r="AE348" s="107">
        <v>0</v>
      </c>
      <c r="AF348" s="200">
        <f t="shared" si="385"/>
        <v>0</v>
      </c>
      <c r="AH348" s="273"/>
      <c r="AI348" s="273"/>
      <c r="AJ348" s="273"/>
    </row>
    <row r="349" spans="1:36" ht="19.5" customHeight="1" collapsed="1" x14ac:dyDescent="0.2">
      <c r="A349" s="11"/>
      <c r="B349" s="195"/>
      <c r="C349" s="13">
        <v>5</v>
      </c>
      <c r="D349" s="241" t="s">
        <v>15</v>
      </c>
      <c r="E349" s="15">
        <f>+E351+E352+E353</f>
        <v>4311521</v>
      </c>
      <c r="F349" s="15">
        <f>+F351+F352+F353</f>
        <v>3355881</v>
      </c>
      <c r="G349" s="15">
        <f>+G351+G352+G353</f>
        <v>0</v>
      </c>
      <c r="H349" s="15">
        <f t="shared" si="379"/>
        <v>7667402</v>
      </c>
      <c r="I349" s="15">
        <f>+I351+I352+I353</f>
        <v>-1036</v>
      </c>
      <c r="J349" s="15">
        <f>+J351+J352+J353</f>
        <v>21805</v>
      </c>
      <c r="K349" s="15">
        <f>+K351+K352+K353</f>
        <v>0</v>
      </c>
      <c r="L349" s="15">
        <f t="shared" si="380"/>
        <v>20769</v>
      </c>
      <c r="M349" s="15">
        <f>+M351+M352+M353</f>
        <v>4310485</v>
      </c>
      <c r="N349" s="15">
        <f>+N351+N352+N353</f>
        <v>3377686</v>
      </c>
      <c r="O349" s="15">
        <f>+O351+O352+O353</f>
        <v>0</v>
      </c>
      <c r="P349" s="15">
        <f t="shared" si="381"/>
        <v>7688171</v>
      </c>
      <c r="Q349" s="15">
        <f>+Q351+Q352+Q353</f>
        <v>0</v>
      </c>
      <c r="R349" s="15">
        <f>+R351+R352+R353</f>
        <v>0</v>
      </c>
      <c r="S349" s="15">
        <f>+S351+S352+S353</f>
        <v>0</v>
      </c>
      <c r="T349" s="15">
        <f t="shared" si="382"/>
        <v>0</v>
      </c>
      <c r="U349" s="15">
        <f>+U351+U352+U353</f>
        <v>4310485</v>
      </c>
      <c r="V349" s="15">
        <f>+V351+V352+V353</f>
        <v>3377686</v>
      </c>
      <c r="W349" s="15">
        <f>+W351+W352+W353</f>
        <v>0</v>
      </c>
      <c r="X349" s="196">
        <f t="shared" si="383"/>
        <v>7688171</v>
      </c>
      <c r="Y349" s="15">
        <f>+Y351+Y352+Y353</f>
        <v>0</v>
      </c>
      <c r="Z349" s="15">
        <f>+Z351+Z352+Z353</f>
        <v>0</v>
      </c>
      <c r="AA349" s="15">
        <f>+AA351+AA352+AA353</f>
        <v>0</v>
      </c>
      <c r="AB349" s="15">
        <f t="shared" si="384"/>
        <v>0</v>
      </c>
      <c r="AC349" s="15">
        <f>+AC351+AC352+AC353</f>
        <v>4310485</v>
      </c>
      <c r="AD349" s="15">
        <f>+AD351+AD352+AD353</f>
        <v>3377686</v>
      </c>
      <c r="AE349" s="15">
        <f>+AE351+AE352+AE353</f>
        <v>0</v>
      </c>
      <c r="AF349" s="196">
        <f t="shared" si="385"/>
        <v>7688171</v>
      </c>
      <c r="AH349" s="273"/>
      <c r="AI349" s="273"/>
      <c r="AJ349" s="273"/>
    </row>
    <row r="350" spans="1:36" ht="17.25" hidden="1" customHeight="1" outlineLevel="1" x14ac:dyDescent="0.2">
      <c r="A350" s="4"/>
      <c r="B350" s="201"/>
      <c r="C350" s="108"/>
      <c r="D350" s="109" t="s">
        <v>70</v>
      </c>
      <c r="E350" s="110">
        <v>0</v>
      </c>
      <c r="F350" s="110">
        <v>0</v>
      </c>
      <c r="G350" s="110">
        <v>0</v>
      </c>
      <c r="H350" s="110">
        <f t="shared" si="379"/>
        <v>0</v>
      </c>
      <c r="I350" s="110">
        <v>0</v>
      </c>
      <c r="J350" s="110">
        <v>0</v>
      </c>
      <c r="K350" s="110">
        <v>0</v>
      </c>
      <c r="L350" s="110">
        <f t="shared" si="380"/>
        <v>0</v>
      </c>
      <c r="M350" s="110">
        <v>0</v>
      </c>
      <c r="N350" s="110">
        <v>0</v>
      </c>
      <c r="O350" s="110">
        <v>0</v>
      </c>
      <c r="P350" s="110">
        <f t="shared" si="381"/>
        <v>0</v>
      </c>
      <c r="Q350" s="110">
        <v>0</v>
      </c>
      <c r="R350" s="110">
        <v>0</v>
      </c>
      <c r="S350" s="110">
        <v>0</v>
      </c>
      <c r="T350" s="110">
        <f t="shared" si="382"/>
        <v>0</v>
      </c>
      <c r="U350" s="110">
        <v>0</v>
      </c>
      <c r="V350" s="110">
        <v>0</v>
      </c>
      <c r="W350" s="110">
        <v>0</v>
      </c>
      <c r="X350" s="202">
        <f t="shared" si="383"/>
        <v>0</v>
      </c>
      <c r="Y350" s="110">
        <v>0</v>
      </c>
      <c r="Z350" s="110">
        <v>0</v>
      </c>
      <c r="AA350" s="110">
        <v>0</v>
      </c>
      <c r="AB350" s="110">
        <f t="shared" si="384"/>
        <v>0</v>
      </c>
      <c r="AC350" s="110">
        <v>0</v>
      </c>
      <c r="AD350" s="110">
        <v>0</v>
      </c>
      <c r="AE350" s="110">
        <v>0</v>
      </c>
      <c r="AF350" s="202">
        <f t="shared" si="385"/>
        <v>0</v>
      </c>
      <c r="AH350" s="273"/>
      <c r="AI350" s="273"/>
      <c r="AJ350" s="273"/>
    </row>
    <row r="351" spans="1:36" ht="24" customHeight="1" collapsed="1" x14ac:dyDescent="0.2">
      <c r="A351" s="4"/>
      <c r="B351" s="197"/>
      <c r="C351" s="18"/>
      <c r="D351" s="239" t="s">
        <v>121</v>
      </c>
      <c r="E351" s="90">
        <f>+E202+E270+E330+E320+E310+E290+E260+E250+E240+E300+E230</f>
        <v>0</v>
      </c>
      <c r="F351" s="90">
        <f>+F202+F270+F330+F320+F310+F290+F260+F250+F240+F300+F230</f>
        <v>2580000</v>
      </c>
      <c r="G351" s="90">
        <f>+G202+G270+G330+G320+G310+G290+G260+G250+G240+G300+G230</f>
        <v>0</v>
      </c>
      <c r="H351" s="90">
        <f t="shared" si="379"/>
        <v>2580000</v>
      </c>
      <c r="I351" s="90">
        <f>+I202+I270+I330+I320+I310+I290+I260+I250+I240+I300+I230</f>
        <v>0</v>
      </c>
      <c r="J351" s="90">
        <f>+J202+J270+J330+J320+J310+J290+J260+J250+J240+J300+J230</f>
        <v>0</v>
      </c>
      <c r="K351" s="90">
        <f>+K202+K270+K330+K320+K310+K290+K260+K250+K240+K300+K230</f>
        <v>0</v>
      </c>
      <c r="L351" s="90">
        <f t="shared" si="380"/>
        <v>0</v>
      </c>
      <c r="M351" s="90">
        <f>+M202+M270+M330+M320+M310+M290+M260+M250+M240+M300+M230</f>
        <v>0</v>
      </c>
      <c r="N351" s="90">
        <f>+N202+N270+N330+N320+N310+N290+N260+N250+N240+N300+N230</f>
        <v>2580000</v>
      </c>
      <c r="O351" s="90">
        <f>+O202+O270+O330+O320+O310+O290+O260+O250+O240+O300+O230</f>
        <v>0</v>
      </c>
      <c r="P351" s="90">
        <f t="shared" si="381"/>
        <v>2580000</v>
      </c>
      <c r="Q351" s="90">
        <f>+Q202+Q270+Q330+Q320+Q310+Q290+Q260+Q250+Q240+Q300+Q230</f>
        <v>0</v>
      </c>
      <c r="R351" s="90">
        <f>+R202+R270+R330+R320+R310+R290+R260+R250+R240+R300+R230</f>
        <v>0</v>
      </c>
      <c r="S351" s="90">
        <f>+S202+S270+S330+S320+S310+S290+S260+S250+S240+S300+S230</f>
        <v>0</v>
      </c>
      <c r="T351" s="90">
        <f t="shared" si="382"/>
        <v>0</v>
      </c>
      <c r="U351" s="90">
        <f>+U202+U270+U330+U320+U310+U290+U260+U250+U240+U300+U230</f>
        <v>0</v>
      </c>
      <c r="V351" s="90">
        <f>+V202+V270+V330+V320+V310+V290+V260+V250+V240+V300+V230</f>
        <v>2580000</v>
      </c>
      <c r="W351" s="90">
        <f>+W202+W270+W330+W320+W310+W290+W260+W250+W240+W300+W230</f>
        <v>0</v>
      </c>
      <c r="X351" s="198">
        <f t="shared" si="383"/>
        <v>2580000</v>
      </c>
      <c r="Y351" s="90">
        <f>+Y202+Y270+Y330+Y320+Y310+Y290+Y260+Y250+Y240+Y300+Y230</f>
        <v>0</v>
      </c>
      <c r="Z351" s="90">
        <f>+Z202+Z270+Z330+Z320+Z310+Z290+Z260+Z250+Z240+Z300+Z230</f>
        <v>0</v>
      </c>
      <c r="AA351" s="90">
        <f>+AA202+AA270+AA330+AA320+AA310+AA290+AA260+AA250+AA240+AA300+AA230</f>
        <v>0</v>
      </c>
      <c r="AB351" s="90">
        <f t="shared" si="384"/>
        <v>0</v>
      </c>
      <c r="AC351" s="90">
        <f>+AC202+AC270+AC330+AC320+AC310+AC290+AC260+AC250+AC240+AC300+AC230</f>
        <v>0</v>
      </c>
      <c r="AD351" s="90">
        <f>+AD202+AD270+AD330+AD320+AD310+AD290+AD260+AD250+AD240+AD300+AD230</f>
        <v>2580000</v>
      </c>
      <c r="AE351" s="90">
        <f>+AE202+AE270+AE330+AE320+AE310+AE290+AE260+AE250+AE240+AE300+AE230</f>
        <v>0</v>
      </c>
      <c r="AF351" s="198">
        <f t="shared" si="385"/>
        <v>2580000</v>
      </c>
      <c r="AH351" s="273"/>
      <c r="AI351" s="273"/>
      <c r="AJ351" s="273"/>
    </row>
    <row r="352" spans="1:36" ht="21" customHeight="1" x14ac:dyDescent="0.2">
      <c r="A352" s="4"/>
      <c r="B352" s="203"/>
      <c r="C352" s="28"/>
      <c r="D352" s="111" t="s">
        <v>72</v>
      </c>
      <c r="E352" s="30">
        <v>825572</v>
      </c>
      <c r="F352" s="30">
        <v>654202</v>
      </c>
      <c r="G352" s="30">
        <f>+G331</f>
        <v>0</v>
      </c>
      <c r="H352" s="30">
        <f t="shared" si="379"/>
        <v>1479774</v>
      </c>
      <c r="I352" s="30">
        <v>-1036</v>
      </c>
      <c r="J352" s="30">
        <v>0</v>
      </c>
      <c r="K352" s="30">
        <f>+K331</f>
        <v>0</v>
      </c>
      <c r="L352" s="30">
        <f t="shared" si="380"/>
        <v>-1036</v>
      </c>
      <c r="M352" s="30">
        <v>824536</v>
      </c>
      <c r="N352" s="30">
        <v>654202</v>
      </c>
      <c r="O352" s="30">
        <f>+O331</f>
        <v>0</v>
      </c>
      <c r="P352" s="30">
        <f t="shared" si="381"/>
        <v>1478738</v>
      </c>
      <c r="Q352" s="30">
        <v>0</v>
      </c>
      <c r="R352" s="30">
        <v>0</v>
      </c>
      <c r="S352" s="30">
        <f>+S331</f>
        <v>0</v>
      </c>
      <c r="T352" s="30">
        <f t="shared" si="382"/>
        <v>0</v>
      </c>
      <c r="U352" s="30">
        <v>824536</v>
      </c>
      <c r="V352" s="30">
        <v>654202</v>
      </c>
      <c r="W352" s="30">
        <f>+W331</f>
        <v>0</v>
      </c>
      <c r="X352" s="204">
        <f t="shared" si="383"/>
        <v>1478738</v>
      </c>
      <c r="Y352" s="30">
        <v>0</v>
      </c>
      <c r="Z352" s="30">
        <v>0</v>
      </c>
      <c r="AA352" s="30">
        <f>+AA331</f>
        <v>0</v>
      </c>
      <c r="AB352" s="30">
        <f t="shared" si="384"/>
        <v>0</v>
      </c>
      <c r="AC352" s="30">
        <v>824536</v>
      </c>
      <c r="AD352" s="30">
        <v>654202</v>
      </c>
      <c r="AE352" s="30">
        <f>+AE331</f>
        <v>0</v>
      </c>
      <c r="AF352" s="204">
        <f t="shared" si="385"/>
        <v>1478738</v>
      </c>
      <c r="AH352" s="273"/>
      <c r="AI352" s="273"/>
      <c r="AJ352" s="273"/>
    </row>
    <row r="353" spans="1:36" ht="21.75" customHeight="1" x14ac:dyDescent="0.2">
      <c r="A353" s="4"/>
      <c r="B353" s="268"/>
      <c r="C353" s="53"/>
      <c r="D353" s="269" t="s">
        <v>73</v>
      </c>
      <c r="E353" s="96">
        <f>+E316+E246+E236+E296+E226+E197+E188+E179+E170+E161+E152+E143+E134+E125+E116+E107+E98+E89+E80+E71+E62+E44+E53+E35+E26+E15+E256+E286+E326+E306+E266+E276</f>
        <v>3485949</v>
      </c>
      <c r="F353" s="96">
        <f>+F316+F246+F236+F296+F226+F197+F188+F179+F170+F161+F152+F143+F134+F125+F116+F107+F98+F89+F80+F71+F62+F44+F53+F35+F26+F15+F256+F286+F326+F306+F266+F276</f>
        <v>121679</v>
      </c>
      <c r="G353" s="96">
        <f>+G316+G246+G236+G296+G226+G197+G188+G179+G170+G161+G152+G143+G134+G125+G116+G107+G98+G89+G80+G71+G62+G44+G53+G35+G26+G15+G256+G286+G326+G306+G266+G276</f>
        <v>0</v>
      </c>
      <c r="H353" s="96">
        <f t="shared" si="379"/>
        <v>3607628</v>
      </c>
      <c r="I353" s="96">
        <f>+I316+I246+I236+I296+I226+I197+I188+I179+I170+I161+I152+I143+I134+I125+I116+I107+I98+I89+I80+I71+I62+I44+I53+I35+I26+I15+I256+I286+I326+I306+I266+I276</f>
        <v>0</v>
      </c>
      <c r="J353" s="96">
        <f>+J316+J246+J236+J296+J226+J197+J188+J179+J170+J161+J152+J143+J134+J125+J116+J107+J98+J89+J80+J71+J62+J44+J53+J35+J26+J15+J256+J286+J326+J306+J266+J276</f>
        <v>21805</v>
      </c>
      <c r="K353" s="96">
        <f>+K316+K246+K236+K296+K226+K197+K188+K179+K170+K161+K152+K143+K134+K125+K116+K107+K98+K89+K80+K71+K62+K44+K53+K35+K26+K15+K256+K286+K326+K306+K266+K276</f>
        <v>0</v>
      </c>
      <c r="L353" s="96">
        <f t="shared" si="380"/>
        <v>21805</v>
      </c>
      <c r="M353" s="96">
        <f>+M316+M246+M236+M296+M226+M197+M188+M179+M170+M161+M152+M143+M134+M125+M116+M107+M98+M89+M80+M71+M62+M44+M53+M35+M26+M15+M256+M286+M326+M306+M266+M276</f>
        <v>3485949</v>
      </c>
      <c r="N353" s="96">
        <f>+N316+N246+N236+N296+N226+N197+N188+N179+N170+N161+N152+N143+N134+N125+N116+N107+N98+N89+N80+N71+N62+N44+N53+N35+N26+N15+N256+N286+N326+N306+N266+N276</f>
        <v>143484</v>
      </c>
      <c r="O353" s="96">
        <f>+O316+O246+O236+O296+O226+O197+O188+O179+O170+O161+O152+O143+O134+O125+O116+O107+O98+O89+O80+O71+O62+O44+O53+O35+O26+O15+O256+O286+O326+O306+O266+O276</f>
        <v>0</v>
      </c>
      <c r="P353" s="96">
        <f t="shared" si="381"/>
        <v>3629433</v>
      </c>
      <c r="Q353" s="96">
        <f>+Q316+Q246+Q236+Q296+Q226+Q197+Q188+Q179+Q170+Q161+Q152+Q143+Q134+Q125+Q116+Q107+Q98+Q89+Q80+Q71+Q62+Q44+Q53+Q35+Q26+Q15+Q256+Q286+Q326+Q306+Q266+Q276</f>
        <v>0</v>
      </c>
      <c r="R353" s="96">
        <f>+R316+R246+R236+R296+R226+R197+R188+R179+R170+R161+R152+R143+R134+R125+R116+R107+R98+R89+R80+R71+R62+R44+R53+R35+R26+R15+R256+R286+R326+R306+R266+R276</f>
        <v>0</v>
      </c>
      <c r="S353" s="96">
        <f>+S316+S246+S236+S296+S226+S197+S188+S179+S170+S161+S152+S143+S134+S125+S116+S107+S98+S89+S80+S71+S62+S44+S53+S35+S26+S15+S256+S286+S326+S306+S266+S276</f>
        <v>0</v>
      </c>
      <c r="T353" s="96">
        <f t="shared" si="382"/>
        <v>0</v>
      </c>
      <c r="U353" s="96">
        <f>+U316+U246+U236+U296+U226+U197+U188+U179+U170+U161+U152+U143+U134+U125+U116+U107+U98+U89+U80+U71+U62+U44+U53+U35+U26+U15+U256+U286+U326+U306+U266+U276</f>
        <v>3485949</v>
      </c>
      <c r="V353" s="96">
        <f>+V316+V246+V236+V296+V226+V197+V188+V179+V170+V161+V152+V143+V134+V125+V116+V107+V98+V89+V80+V71+V62+V44+V53+V35+V26+V15+V256+V286+V326+V306+V266+V276</f>
        <v>143484</v>
      </c>
      <c r="W353" s="96">
        <f>+W316+W246+W236+W296+W226+W197+W188+W179+W170+W161+W152+W143+W134+W125+W116+W107+W98+W89+W80+W71+W62+W44+W53+W35+W26+W15+W256+W286+W326+W306+W266+W276</f>
        <v>0</v>
      </c>
      <c r="X353" s="270">
        <f t="shared" si="383"/>
        <v>3629433</v>
      </c>
      <c r="Y353" s="96">
        <f>+Y316+Y246+Y236+Y296+Y226+Y197+Y188+Y179+Y170+Y161+Y152+Y143+Y134+Y125+Y116+Y107+Y98+Y89+Y80+Y71+Y62+Y44+Y53+Y35+Y26+Y15+Y256+Y286+Y326+Y306+Y266+Y276</f>
        <v>0</v>
      </c>
      <c r="Z353" s="96">
        <f>+Z316+Z246+Z236+Z296+Z226+Z197+Z188+Z179+Z170+Z161+Z152+Z143+Z134+Z125+Z116+Z107+Z98+Z89+Z80+Z71+Z62+Z44+Z53+Z35+Z26+Z15+Z256+Z286+Z326+Z306+Z266+Z276</f>
        <v>0</v>
      </c>
      <c r="AA353" s="96">
        <f>+AA316+AA246+AA236+AA296+AA226+AA197+AA188+AA179+AA170+AA161+AA152+AA143+AA134+AA125+AA116+AA107+AA98+AA89+AA80+AA71+AA62+AA44+AA53+AA35+AA26+AA15+AA256+AA286+AA326+AA306+AA266+AA276</f>
        <v>0</v>
      </c>
      <c r="AB353" s="96">
        <f t="shared" si="384"/>
        <v>0</v>
      </c>
      <c r="AC353" s="96">
        <f>+AC316+AC246+AC236+AC296+AC226+AC197+AC188+AC179+AC170+AC161+AC152+AC143+AC134+AC125+AC116+AC107+AC98+AC89+AC80+AC71+AC62+AC44+AC53+AC35+AC26+AC15+AC256+AC286+AC326+AC306+AC266+AC276</f>
        <v>3485949</v>
      </c>
      <c r="AD353" s="96">
        <f>+AD316+AD246+AD236+AD296+AD226+AD197+AD188+AD179+AD170+AD161+AD152+AD143+AD134+AD125+AD116+AD107+AD98+AD89+AD80+AD71+AD62+AD44+AD53+AD35+AD26+AD15+AD256+AD286+AD326+AD306+AD266+AD276</f>
        <v>143484</v>
      </c>
      <c r="AE353" s="96">
        <f>+AE316+AE246+AE236+AE296+AE226+AE197+AE188+AE179+AE170+AE161+AE152+AE143+AE134+AE125+AE116+AE107+AE98+AE89+AE80+AE71+AE62+AE44+AE53+AE35+AE26+AE15+AE256+AE286+AE326+AE306+AE266+AE276</f>
        <v>0</v>
      </c>
      <c r="AF353" s="270">
        <f t="shared" si="385"/>
        <v>3629433</v>
      </c>
      <c r="AH353" s="273"/>
      <c r="AI353" s="273"/>
      <c r="AJ353" s="273"/>
    </row>
    <row r="354" spans="1:36" ht="28.5" hidden="1" customHeight="1" outlineLevel="1" x14ac:dyDescent="0.2">
      <c r="A354" s="11"/>
      <c r="B354" s="195"/>
      <c r="C354" s="13">
        <v>6</v>
      </c>
      <c r="D354" s="241" t="s">
        <v>74</v>
      </c>
      <c r="E354" s="15">
        <v>0</v>
      </c>
      <c r="F354" s="15">
        <v>0</v>
      </c>
      <c r="G354" s="15">
        <v>0</v>
      </c>
      <c r="H354" s="15">
        <f t="shared" si="379"/>
        <v>0</v>
      </c>
      <c r="I354" s="15">
        <v>0</v>
      </c>
      <c r="J354" s="15">
        <v>0</v>
      </c>
      <c r="K354" s="15">
        <v>0</v>
      </c>
      <c r="L354" s="15">
        <f t="shared" si="380"/>
        <v>0</v>
      </c>
      <c r="M354" s="15">
        <v>0</v>
      </c>
      <c r="N354" s="15">
        <v>0</v>
      </c>
      <c r="O354" s="15">
        <v>0</v>
      </c>
      <c r="P354" s="15">
        <f t="shared" si="381"/>
        <v>0</v>
      </c>
      <c r="Q354" s="15">
        <v>0</v>
      </c>
      <c r="R354" s="15">
        <v>0</v>
      </c>
      <c r="S354" s="15">
        <v>0</v>
      </c>
      <c r="T354" s="15">
        <f t="shared" si="382"/>
        <v>0</v>
      </c>
      <c r="U354" s="15">
        <v>0</v>
      </c>
      <c r="V354" s="15">
        <v>0</v>
      </c>
      <c r="W354" s="15">
        <v>0</v>
      </c>
      <c r="X354" s="196">
        <f t="shared" si="383"/>
        <v>0</v>
      </c>
      <c r="Y354" s="15">
        <v>0</v>
      </c>
      <c r="Z354" s="15">
        <v>0</v>
      </c>
      <c r="AA354" s="15">
        <v>0</v>
      </c>
      <c r="AB354" s="15">
        <f t="shared" si="384"/>
        <v>0</v>
      </c>
      <c r="AC354" s="15">
        <v>0</v>
      </c>
      <c r="AD354" s="15">
        <v>0</v>
      </c>
      <c r="AE354" s="15">
        <v>0</v>
      </c>
      <c r="AF354" s="196">
        <f t="shared" si="385"/>
        <v>0</v>
      </c>
      <c r="AH354" s="273"/>
      <c r="AI354" s="273"/>
      <c r="AJ354" s="273"/>
    </row>
    <row r="355" spans="1:36" ht="6.75" customHeight="1" collapsed="1" x14ac:dyDescent="0.2">
      <c r="A355" s="4"/>
      <c r="B355" s="205"/>
      <c r="C355" s="69"/>
      <c r="D355" s="206"/>
      <c r="E355" s="207"/>
      <c r="F355" s="207"/>
      <c r="G355" s="207"/>
      <c r="H355" s="207"/>
      <c r="I355" s="207"/>
      <c r="J355" s="207"/>
      <c r="K355" s="207"/>
      <c r="L355" s="207"/>
      <c r="M355" s="207"/>
      <c r="N355" s="207"/>
      <c r="O355" s="207"/>
      <c r="P355" s="207"/>
      <c r="Q355" s="207"/>
      <c r="R355" s="207"/>
      <c r="S355" s="207"/>
      <c r="T355" s="207"/>
      <c r="U355" s="207"/>
      <c r="V355" s="207"/>
      <c r="W355" s="207"/>
      <c r="X355" s="208"/>
      <c r="Y355" s="207"/>
      <c r="Z355" s="207"/>
      <c r="AA355" s="207"/>
      <c r="AB355" s="207"/>
      <c r="AC355" s="207"/>
      <c r="AD355" s="207"/>
      <c r="AE355" s="207"/>
      <c r="AF355" s="208"/>
      <c r="AH355" s="273"/>
      <c r="AI355" s="273"/>
      <c r="AJ355" s="273"/>
    </row>
    <row r="356" spans="1:36" ht="17.25" customHeight="1" x14ac:dyDescent="0.2">
      <c r="A356" s="4"/>
      <c r="B356" s="209"/>
      <c r="C356" s="43" t="s">
        <v>75</v>
      </c>
      <c r="D356" s="112"/>
      <c r="E356" s="94">
        <f>+E357+E360+E363</f>
        <v>645156</v>
      </c>
      <c r="F356" s="94">
        <f>+F357+F360+F363</f>
        <v>715416</v>
      </c>
      <c r="G356" s="94">
        <f>+G357+G360+G363</f>
        <v>0</v>
      </c>
      <c r="H356" s="94">
        <f t="shared" ref="H356:H367" si="386">+G356+F356+E356</f>
        <v>1360572</v>
      </c>
      <c r="I356" s="94">
        <f>+I357+I360+I363</f>
        <v>-11498</v>
      </c>
      <c r="J356" s="94">
        <f>+J357+J360+J363</f>
        <v>-3675</v>
      </c>
      <c r="K356" s="94">
        <f>+K357+K360+K363</f>
        <v>0</v>
      </c>
      <c r="L356" s="94">
        <f t="shared" ref="L356:L367" si="387">+K356+J356+I356</f>
        <v>-15173</v>
      </c>
      <c r="M356" s="94">
        <f>+M357+M360+M363</f>
        <v>633658</v>
      </c>
      <c r="N356" s="94">
        <f>+N357+N360+N363</f>
        <v>711741</v>
      </c>
      <c r="O356" s="94">
        <f>+O357+O360+O363</f>
        <v>0</v>
      </c>
      <c r="P356" s="94">
        <f t="shared" ref="P356:P367" si="388">+O356+N356+M356</f>
        <v>1345399</v>
      </c>
      <c r="Q356" s="94">
        <f>+Q357+Q360+Q363</f>
        <v>0</v>
      </c>
      <c r="R356" s="94">
        <f>+R357+R360+R363</f>
        <v>0</v>
      </c>
      <c r="S356" s="94">
        <f>+S357+S360+S363</f>
        <v>0</v>
      </c>
      <c r="T356" s="94">
        <f t="shared" ref="T356:T367" si="389">+S356+R356+Q356</f>
        <v>0</v>
      </c>
      <c r="U356" s="94">
        <f>+U357+U360+U363</f>
        <v>633658</v>
      </c>
      <c r="V356" s="94">
        <f>+V357+V360+V363</f>
        <v>711741</v>
      </c>
      <c r="W356" s="94">
        <f>+W357+W360+W363</f>
        <v>0</v>
      </c>
      <c r="X356" s="210">
        <f t="shared" ref="X356:X367" si="390">+W356+V356+U356</f>
        <v>1345399</v>
      </c>
      <c r="Y356" s="94">
        <f>+Y357+Y360+Y363</f>
        <v>0</v>
      </c>
      <c r="Z356" s="94">
        <f>+Z357+Z360+Z363</f>
        <v>0</v>
      </c>
      <c r="AA356" s="94">
        <f>+AA357+AA360+AA363</f>
        <v>0</v>
      </c>
      <c r="AB356" s="94">
        <f t="shared" ref="AB356:AB367" si="391">+AA356+Z356+Y356</f>
        <v>0</v>
      </c>
      <c r="AC356" s="94">
        <f>+AC357+AC360+AC363</f>
        <v>633658</v>
      </c>
      <c r="AD356" s="94">
        <f>+AD357+AD360+AD363</f>
        <v>711741</v>
      </c>
      <c r="AE356" s="94">
        <f>+AE357+AE360+AE363</f>
        <v>0</v>
      </c>
      <c r="AF356" s="210">
        <f t="shared" ref="AF356:AF367" si="392">+AE356+AD356+AC356</f>
        <v>1345399</v>
      </c>
      <c r="AH356" s="273"/>
      <c r="AI356" s="273"/>
      <c r="AJ356" s="273"/>
    </row>
    <row r="357" spans="1:36" ht="17.25" customHeight="1" x14ac:dyDescent="0.2">
      <c r="A357" s="11" t="s">
        <v>113</v>
      </c>
      <c r="B357" s="195"/>
      <c r="C357" s="13">
        <v>6</v>
      </c>
      <c r="D357" s="241" t="s">
        <v>76</v>
      </c>
      <c r="E357" s="15">
        <f>+E317+E247+E237+E297+E227+E198+E189+E180+E171+E162+E153+E144+E135+E126+E117+E108+E99+E90+E81+E72+E63+E45+E54+E36+E27+E16+E257+E287+E307+E327+E267+E277</f>
        <v>212490</v>
      </c>
      <c r="F357" s="15">
        <f>+F317+F247+F237+F297+F227+F198+F189+F180+F171+F162+F153+F144+F135+F126+F117+F108+F99+F90+F81+F72+F63+F45+F54+F36+F27+F16+F257+F287+F307+F327+F267+F277</f>
        <v>307684</v>
      </c>
      <c r="G357" s="15">
        <f>+G317+G247+G237+G297+G227+G198+G189+G180+G171+G162+G153+G144+G135+G126+G117+G108+G99+G90+G81+G72+G63+G45+G54+G36+G27+G16+G257+G287+G307+G327+G267+G277</f>
        <v>0</v>
      </c>
      <c r="H357" s="15">
        <f t="shared" si="386"/>
        <v>520174</v>
      </c>
      <c r="I357" s="15">
        <f>+I317+I247+I237+I297+I227+I198+I189+I180+I171+I162+I153+I144+I135+I126+I117+I108+I99+I90+I81+I72+I63+I45+I54+I36+I27+I16+I257+I287+I307+I327+I267+I277</f>
        <v>17169</v>
      </c>
      <c r="J357" s="15">
        <f>+J317+J247+J237+J297+J227+J198+J189+J180+J171+J162+J153+J144+J135+J126+J117+J108+J99+J90+J81+J72+J63+J45+J54+J36+J27+J16+J257+J287+J307+J327+J267+J277</f>
        <v>2641</v>
      </c>
      <c r="K357" s="15">
        <f>+K317+K247+K237+K297+K227+K198+K189+K180+K171+K162+K153+K144+K135+K126+K117+K108+K99+K90+K81+K72+K63+K45+K54+K36+K27+K16+K257+K287+K307+K327+K267+K277</f>
        <v>0</v>
      </c>
      <c r="L357" s="15">
        <f t="shared" si="387"/>
        <v>19810</v>
      </c>
      <c r="M357" s="15">
        <f>+M317+M247+M237+M297+M227+M198+M189+M180+M171+M162+M153+M144+M135+M126+M117+M108+M99+M90+M81+M72+M63+M45+M54+M36+M27+M16+M257+M287+M307+M327+M267+M277</f>
        <v>229659</v>
      </c>
      <c r="N357" s="15">
        <f>+N317+N247+N237+N297+N227+N198+N189+N180+N171+N162+N153+N144+N135+N126+N117+N108+N99+N90+N81+N72+N63+N45+N54+N36+N27+N16+N257+N287+N307+N327+N267+N277</f>
        <v>310325</v>
      </c>
      <c r="O357" s="15">
        <f>+O317+O247+O237+O297+O227+O198+O189+O180+O171+O162+O153+O144+O135+O126+O117+O108+O99+O90+O81+O72+O63+O45+O54+O36+O27+O16+O257+O287+O307+O327+O267+O277</f>
        <v>0</v>
      </c>
      <c r="P357" s="15">
        <f t="shared" si="388"/>
        <v>539984</v>
      </c>
      <c r="Q357" s="15">
        <f>+Q317+Q247+Q237+Q297+Q227+Q198+Q189+Q180+Q171+Q162+Q153+Q144+Q135+Q126+Q117+Q108+Q99+Q90+Q81+Q72+Q63+Q45+Q54+Q36+Q27+Q16+Q257+Q287+Q307+Q327+Q267+Q277</f>
        <v>0</v>
      </c>
      <c r="R357" s="15">
        <f>+R317+R247+R237+R297+R227+R198+R189+R180+R171+R162+R153+R144+R135+R126+R117+R108+R99+R90+R81+R72+R63+R45+R54+R36+R27+R16+R257+R287+R307+R327+R267+R277</f>
        <v>0</v>
      </c>
      <c r="S357" s="15">
        <f>+S317+S247+S237+S297+S227+S198+S189+S180+S171+S162+S153+S144+S135+S126+S117+S108+S99+S90+S81+S72+S63+S45+S54+S36+S27+S16+S257+S287+S307+S327+S267+S277</f>
        <v>0</v>
      </c>
      <c r="T357" s="15">
        <f t="shared" si="389"/>
        <v>0</v>
      </c>
      <c r="U357" s="15">
        <f>+U317+U247+U237+U297+U227+U198+U189+U180+U171+U162+U153+U144+U135+U126+U117+U108+U99+U90+U81+U72+U63+U45+U54+U36+U27+U16+U257+U287+U307+U327+U267+U277</f>
        <v>229659</v>
      </c>
      <c r="V357" s="15">
        <f>+V317+V247+V237+V297+V227+V198+V189+V180+V171+V162+V153+V144+V135+V126+V117+V108+V99+V90+V81+V72+V63+V45+V54+V36+V27+V16+V257+V287+V307+V327+V267+V277</f>
        <v>310325</v>
      </c>
      <c r="W357" s="15">
        <f>+W317+W247+W237+W297+W227+W198+W189+W180+W171+W162+W153+W144+W135+W126+W117+W108+W99+W90+W81+W72+W63+W45+W54+W36+W27+W16+W257+W287+W307+W327+W267+W277</f>
        <v>0</v>
      </c>
      <c r="X357" s="196">
        <f t="shared" si="390"/>
        <v>539984</v>
      </c>
      <c r="Y357" s="15">
        <f>+Y317+Y247+Y237+Y297+Y227+Y198+Y189+Y180+Y171+Y162+Y153+Y144+Y135+Y126+Y117+Y108+Y99+Y90+Y81+Y72+Y63+Y45+Y54+Y36+Y27+Y16+Y257+Y287+Y307+Y327+Y267+Y277</f>
        <v>0</v>
      </c>
      <c r="Z357" s="15">
        <f>+Z317+Z247+Z237+Z297+Z227+Z198+Z189+Z180+Z171+Z162+Z153+Z144+Z135+Z126+Z117+Z108+Z99+Z90+Z81+Z72+Z63+Z45+Z54+Z36+Z27+Z16+Z257+Z287+Z307+Z327+Z267+Z277</f>
        <v>0</v>
      </c>
      <c r="AA357" s="15">
        <f>+AA317+AA247+AA237+AA297+AA227+AA198+AA189+AA180+AA171+AA162+AA153+AA144+AA135+AA126+AA117+AA108+AA99+AA90+AA81+AA72+AA63+AA45+AA54+AA36+AA27+AA16+AA257+AA287+AA307+AA327+AA267+AA277</f>
        <v>0</v>
      </c>
      <c r="AB357" s="15">
        <f t="shared" si="391"/>
        <v>0</v>
      </c>
      <c r="AC357" s="15">
        <f>+AC317+AC247+AC237+AC297+AC227+AC198+AC189+AC180+AC171+AC162+AC153+AC144+AC135+AC126+AC117+AC108+AC99+AC90+AC81+AC72+AC63+AC45+AC54+AC36+AC27+AC16+AC257+AC287+AC307+AC327+AC267+AC277</f>
        <v>229659</v>
      </c>
      <c r="AD357" s="15">
        <f>+AD317+AD247+AD237+AD297+AD227+AD198+AD189+AD180+AD171+AD162+AD153+AD144+AD135+AD126+AD117+AD108+AD99+AD90+AD81+AD72+AD63+AD45+AD54+AD36+AD27+AD16+AD257+AD287+AD307+AD327+AD267+AD277</f>
        <v>310325</v>
      </c>
      <c r="AE357" s="15">
        <f>+AE317+AE247+AE237+AE297+AE227+AE198+AE189+AE180+AE171+AE162+AE153+AE144+AE135+AE126+AE117+AE108+AE99+AE90+AE81+AE72+AE63+AE45+AE54+AE36+AE27+AE16+AE257+AE287+AE307+AE327+AE267+AE277</f>
        <v>0</v>
      </c>
      <c r="AF357" s="196">
        <f t="shared" si="392"/>
        <v>539984</v>
      </c>
      <c r="AH357" s="273"/>
      <c r="AI357" s="273"/>
      <c r="AJ357" s="273"/>
    </row>
    <row r="358" spans="1:36" ht="17.25" customHeight="1" x14ac:dyDescent="0.2">
      <c r="A358" s="4"/>
      <c r="B358" s="197"/>
      <c r="C358" s="18"/>
      <c r="D358" s="113" t="s">
        <v>70</v>
      </c>
      <c r="E358" s="90">
        <v>135112</v>
      </c>
      <c r="F358" s="90">
        <v>186684</v>
      </c>
      <c r="G358" s="90">
        <v>0</v>
      </c>
      <c r="H358" s="90">
        <f t="shared" si="386"/>
        <v>321796</v>
      </c>
      <c r="I358" s="90">
        <v>21434</v>
      </c>
      <c r="J358" s="90">
        <v>0</v>
      </c>
      <c r="K358" s="90">
        <v>0</v>
      </c>
      <c r="L358" s="90">
        <f t="shared" si="387"/>
        <v>21434</v>
      </c>
      <c r="M358" s="90">
        <v>156546</v>
      </c>
      <c r="N358" s="90">
        <v>186684</v>
      </c>
      <c r="O358" s="90">
        <v>0</v>
      </c>
      <c r="P358" s="90">
        <f t="shared" si="388"/>
        <v>343230</v>
      </c>
      <c r="Q358" s="90">
        <v>0</v>
      </c>
      <c r="R358" s="90">
        <v>0</v>
      </c>
      <c r="S358" s="90">
        <v>0</v>
      </c>
      <c r="T358" s="90">
        <f t="shared" si="389"/>
        <v>0</v>
      </c>
      <c r="U358" s="90">
        <v>156546</v>
      </c>
      <c r="V358" s="90">
        <v>186684</v>
      </c>
      <c r="W358" s="90">
        <v>0</v>
      </c>
      <c r="X358" s="198">
        <f t="shared" si="390"/>
        <v>343230</v>
      </c>
      <c r="Y358" s="90">
        <v>0</v>
      </c>
      <c r="Z358" s="90">
        <v>0</v>
      </c>
      <c r="AA358" s="90">
        <v>0</v>
      </c>
      <c r="AB358" s="90">
        <f t="shared" si="391"/>
        <v>0</v>
      </c>
      <c r="AC358" s="90">
        <v>156546</v>
      </c>
      <c r="AD358" s="90">
        <v>186684</v>
      </c>
      <c r="AE358" s="90">
        <v>0</v>
      </c>
      <c r="AF358" s="198">
        <f t="shared" si="392"/>
        <v>343230</v>
      </c>
      <c r="AH358" s="273"/>
      <c r="AI358" s="273"/>
      <c r="AJ358" s="273"/>
    </row>
    <row r="359" spans="1:36" ht="17.25" hidden="1" customHeight="1" outlineLevel="1" x14ac:dyDescent="0.2">
      <c r="A359" s="4"/>
      <c r="B359" s="203"/>
      <c r="C359" s="28"/>
      <c r="D359" s="111" t="s">
        <v>77</v>
      </c>
      <c r="E359" s="30">
        <v>0</v>
      </c>
      <c r="F359" s="30">
        <v>0</v>
      </c>
      <c r="G359" s="30">
        <v>0</v>
      </c>
      <c r="H359" s="30">
        <f t="shared" si="386"/>
        <v>0</v>
      </c>
      <c r="I359" s="30">
        <v>0</v>
      </c>
      <c r="J359" s="30">
        <v>0</v>
      </c>
      <c r="K359" s="30">
        <v>0</v>
      </c>
      <c r="L359" s="30">
        <f t="shared" si="387"/>
        <v>0</v>
      </c>
      <c r="M359" s="30">
        <v>0</v>
      </c>
      <c r="N359" s="30">
        <v>0</v>
      </c>
      <c r="O359" s="30">
        <v>0</v>
      </c>
      <c r="P359" s="30">
        <f t="shared" si="388"/>
        <v>0</v>
      </c>
      <c r="Q359" s="30">
        <v>0</v>
      </c>
      <c r="R359" s="30">
        <v>0</v>
      </c>
      <c r="S359" s="30">
        <v>0</v>
      </c>
      <c r="T359" s="30">
        <f t="shared" si="389"/>
        <v>0</v>
      </c>
      <c r="U359" s="30">
        <v>0</v>
      </c>
      <c r="V359" s="30">
        <v>0</v>
      </c>
      <c r="W359" s="30">
        <v>0</v>
      </c>
      <c r="X359" s="204">
        <f t="shared" si="390"/>
        <v>0</v>
      </c>
      <c r="Y359" s="30">
        <v>0</v>
      </c>
      <c r="Z359" s="30">
        <v>0</v>
      </c>
      <c r="AA359" s="30">
        <v>0</v>
      </c>
      <c r="AB359" s="30">
        <f t="shared" si="391"/>
        <v>0</v>
      </c>
      <c r="AC359" s="30">
        <v>0</v>
      </c>
      <c r="AD359" s="30">
        <v>0</v>
      </c>
      <c r="AE359" s="30">
        <v>0</v>
      </c>
      <c r="AF359" s="204">
        <f t="shared" si="392"/>
        <v>0</v>
      </c>
      <c r="AH359" s="273"/>
      <c r="AI359" s="273"/>
      <c r="AJ359" s="273"/>
    </row>
    <row r="360" spans="1:36" ht="21.75" customHeight="1" collapsed="1" x14ac:dyDescent="0.2">
      <c r="A360" s="11" t="s">
        <v>114</v>
      </c>
      <c r="B360" s="195"/>
      <c r="C360" s="13">
        <v>7</v>
      </c>
      <c r="D360" s="241" t="s">
        <v>78</v>
      </c>
      <c r="E360" s="15">
        <f>+E318+E248+E238+E298+E228+E199+E190+E181+E172+E163+E154+E145+E136+E127+E118+E109+E100+E91+E82+E73+E64+E46+E55+E37+E28+E17+E328+E258+E268+E308+E288+E278</f>
        <v>303739</v>
      </c>
      <c r="F360" s="15">
        <f>+F318+F248+F238+F298+F228+F199+F190+F181+F172+F163+F154+F145+F136+F127+F118+F109+F100+F91+F82+F73+F64+F46+F55+F37+F28+F17+F328+F258+F268+F308+F288+F278</f>
        <v>50065</v>
      </c>
      <c r="G360" s="15">
        <f>+G318+G248+G238+G298+G228+G199+G190+G181+G172+G163+G154+G145+G136+G127+G118+G109+G100+G91+G82+G73+G64+G46+G55+G37+G28+G17+G328+G258+G268+G308+G288+G278</f>
        <v>0</v>
      </c>
      <c r="H360" s="15">
        <f t="shared" si="386"/>
        <v>353804</v>
      </c>
      <c r="I360" s="15">
        <f>+I318+I248+I238+I298+I228+I199+I190+I181+I172+I163+I154+I145+I136+I127+I118+I109+I100+I91+I82+I73+I64+I46+I55+I37+I28+I17+I328+I258+I268+I308+I288+I278</f>
        <v>9710</v>
      </c>
      <c r="J360" s="15">
        <f>+J318+J248+J238+J298+J228+J199+J190+J181+J172+J163+J154+J145+J136+J127+J118+J109+J100+J91+J82+J73+J64+J46+J55+J37+J28+J17+J328+J258+J268+J308+J288+J278</f>
        <v>0</v>
      </c>
      <c r="K360" s="15">
        <f>+K318+K248+K238+K298+K228+K199+K190+K181+K172+K163+K154+K145+K136+K127+K118+K109+K100+K91+K82+K73+K64+K46+K55+K37+K28+K17+K328+K258+K268+K308+K288+K278</f>
        <v>0</v>
      </c>
      <c r="L360" s="15">
        <f t="shared" si="387"/>
        <v>9710</v>
      </c>
      <c r="M360" s="15">
        <f>+M318+M248+M238+M298+M228+M199+M190+M181+M172+M163+M154+M145+M136+M127+M118+M109+M100+M91+M82+M73+M64+M46+M55+M37+M28+M17+M328+M258+M268+M308+M288+M278</f>
        <v>313449</v>
      </c>
      <c r="N360" s="15">
        <f>+N318+N248+N238+N298+N228+N199+N190+N181+N172+N163+N154+N145+N136+N127+N118+N109+N100+N91+N82+N73+N64+N46+N55+N37+N28+N17+N328+N258+N268+N308+N288+N278</f>
        <v>50065</v>
      </c>
      <c r="O360" s="15">
        <f>+O318+O248+O238+O298+O228+O199+O190+O181+O172+O163+O154+O145+O136+O127+O118+O109+O100+O91+O82+O73+O64+O46+O55+O37+O28+O17+O328+O258+O268+O308+O288+O278</f>
        <v>0</v>
      </c>
      <c r="P360" s="15">
        <f t="shared" si="388"/>
        <v>363514</v>
      </c>
      <c r="Q360" s="15">
        <f>+Q318+Q248+Q238+Q298+Q228+Q199+Q190+Q181+Q172+Q163+Q154+Q145+Q136+Q127+Q118+Q109+Q100+Q91+Q82+Q73+Q64+Q46+Q55+Q37+Q28+Q17+Q328+Q258+Q268+Q308+Q288+Q278</f>
        <v>0</v>
      </c>
      <c r="R360" s="15">
        <f>+R318+R248+R238+R298+R228+R199+R190+R181+R172+R163+R154+R145+R136+R127+R118+R109+R100+R91+R82+R73+R64+R46+R55+R37+R28+R17+R328+R258+R268+R308+R288+R278</f>
        <v>0</v>
      </c>
      <c r="S360" s="15">
        <f>+S318+S248+S238+S298+S228+S199+S190+S181+S172+S163+S154+S145+S136+S127+S118+S109+S100+S91+S82+S73+S64+S46+S55+S37+S28+S17+S328+S258+S268+S308+S288+S278</f>
        <v>0</v>
      </c>
      <c r="T360" s="15">
        <f t="shared" si="389"/>
        <v>0</v>
      </c>
      <c r="U360" s="15">
        <f>+U318+U248+U238+U298+U228+U199+U190+U181+U172+U163+U154+U145+U136+U127+U118+U109+U100+U91+U82+U73+U64+U46+U55+U37+U28+U17+U328+U258+U268+U308+U288+U278</f>
        <v>313449</v>
      </c>
      <c r="V360" s="15">
        <f>+V318+V248+V238+V298+V228+V199+V190+V181+V172+V163+V154+V145+V136+V127+V118+V109+V100+V91+V82+V73+V64+V46+V55+V37+V28+V17+V328+V258+V268+V308+V288+V278</f>
        <v>50065</v>
      </c>
      <c r="W360" s="15">
        <f>+W318+W248+W238+W298+W228+W199+W190+W181+W172+W163+W154+W145+W136+W127+W118+W109+W100+W91+W82+W73+W64+W46+W55+W37+W28+W17+W328+W258+W268+W308+W288+W278</f>
        <v>0</v>
      </c>
      <c r="X360" s="196">
        <f t="shared" si="390"/>
        <v>363514</v>
      </c>
      <c r="Y360" s="15">
        <f>+Y318+Y248+Y238+Y298+Y228+Y199+Y190+Y181+Y172+Y163+Y154+Y145+Y136+Y127+Y118+Y109+Y100+Y91+Y82+Y73+Y64+Y46+Y55+Y37+Y28+Y17+Y328+Y258+Y268+Y308+Y288+Y278</f>
        <v>0</v>
      </c>
      <c r="Z360" s="15">
        <f>+Z318+Z248+Z238+Z298+Z228+Z199+Z190+Z181+Z172+Z163+Z154+Z145+Z136+Z127+Z118+Z109+Z100+Z91+Z82+Z73+Z64+Z46+Z55+Z37+Z28+Z17+Z328+Z258+Z268+Z308+Z288+Z278</f>
        <v>0</v>
      </c>
      <c r="AA360" s="15">
        <f>+AA318+AA248+AA238+AA298+AA228+AA199+AA190+AA181+AA172+AA163+AA154+AA145+AA136+AA127+AA118+AA109+AA100+AA91+AA82+AA73+AA64+AA46+AA55+AA37+AA28+AA17+AA328+AA258+AA268+AA308+AA288+AA278</f>
        <v>0</v>
      </c>
      <c r="AB360" s="15">
        <f t="shared" si="391"/>
        <v>0</v>
      </c>
      <c r="AC360" s="15">
        <f>+AC318+AC248+AC238+AC298+AC228+AC199+AC190+AC181+AC172+AC163+AC154+AC145+AC136+AC127+AC118+AC109+AC100+AC91+AC82+AC73+AC64+AC46+AC55+AC37+AC28+AC17+AC328+AC258+AC268+AC308+AC288+AC278</f>
        <v>313449</v>
      </c>
      <c r="AD360" s="15">
        <f>+AD318+AD248+AD238+AD298+AD228+AD199+AD190+AD181+AD172+AD163+AD154+AD145+AD136+AD127+AD118+AD109+AD100+AD91+AD82+AD73+AD64+AD46+AD55+AD37+AD28+AD17+AD328+AD258+AD268+AD308+AD288+AD278</f>
        <v>50065</v>
      </c>
      <c r="AE360" s="15">
        <f>+AE318+AE248+AE238+AE298+AE228+AE199+AE190+AE181+AE172+AE163+AE154+AE145+AE136+AE127+AE118+AE109+AE100+AE91+AE82+AE73+AE64+AE46+AE55+AE37+AE28+AE17+AE328+AE258+AE268+AE308+AE288+AE278</f>
        <v>0</v>
      </c>
      <c r="AF360" s="196">
        <f t="shared" si="392"/>
        <v>363514</v>
      </c>
      <c r="AH360" s="273"/>
      <c r="AI360" s="273"/>
      <c r="AJ360" s="273"/>
    </row>
    <row r="361" spans="1:36" ht="17.25" customHeight="1" x14ac:dyDescent="0.2">
      <c r="A361" s="4"/>
      <c r="B361" s="203"/>
      <c r="C361" s="28"/>
      <c r="D361" s="113" t="s">
        <v>70</v>
      </c>
      <c r="E361" s="30">
        <v>12180</v>
      </c>
      <c r="F361" s="30">
        <v>5202</v>
      </c>
      <c r="G361" s="30">
        <v>0</v>
      </c>
      <c r="H361" s="30">
        <f t="shared" si="386"/>
        <v>17382</v>
      </c>
      <c r="I361" s="30">
        <v>80290</v>
      </c>
      <c r="J361" s="30">
        <v>0</v>
      </c>
      <c r="K361" s="30">
        <v>0</v>
      </c>
      <c r="L361" s="30">
        <f t="shared" si="387"/>
        <v>80290</v>
      </c>
      <c r="M361" s="30">
        <v>92470</v>
      </c>
      <c r="N361" s="30">
        <v>5202</v>
      </c>
      <c r="O361" s="30">
        <v>0</v>
      </c>
      <c r="P361" s="30">
        <f t="shared" si="388"/>
        <v>97672</v>
      </c>
      <c r="Q361" s="30">
        <v>0</v>
      </c>
      <c r="R361" s="30">
        <v>0</v>
      </c>
      <c r="S361" s="30">
        <v>0</v>
      </c>
      <c r="T361" s="30">
        <f t="shared" si="389"/>
        <v>0</v>
      </c>
      <c r="U361" s="30">
        <v>92470</v>
      </c>
      <c r="V361" s="30">
        <v>5202</v>
      </c>
      <c r="W361" s="30">
        <v>0</v>
      </c>
      <c r="X361" s="204">
        <f t="shared" si="390"/>
        <v>97672</v>
      </c>
      <c r="Y361" s="30">
        <v>0</v>
      </c>
      <c r="Z361" s="30">
        <v>0</v>
      </c>
      <c r="AA361" s="30">
        <v>0</v>
      </c>
      <c r="AB361" s="30">
        <f t="shared" si="391"/>
        <v>0</v>
      </c>
      <c r="AC361" s="30">
        <v>92470</v>
      </c>
      <c r="AD361" s="30">
        <v>5202</v>
      </c>
      <c r="AE361" s="30">
        <v>0</v>
      </c>
      <c r="AF361" s="204">
        <f t="shared" si="392"/>
        <v>97672</v>
      </c>
      <c r="AH361" s="273"/>
      <c r="AI361" s="273"/>
      <c r="AJ361" s="273"/>
    </row>
    <row r="362" spans="1:36" ht="17.25" hidden="1" customHeight="1" outlineLevel="1" x14ac:dyDescent="0.2">
      <c r="A362" s="4"/>
      <c r="B362" s="203"/>
      <c r="C362" s="28"/>
      <c r="D362" s="111" t="s">
        <v>79</v>
      </c>
      <c r="E362" s="30">
        <v>0</v>
      </c>
      <c r="F362" s="30">
        <v>0</v>
      </c>
      <c r="G362" s="30">
        <v>0</v>
      </c>
      <c r="H362" s="30">
        <f t="shared" si="386"/>
        <v>0</v>
      </c>
      <c r="I362" s="30">
        <v>0</v>
      </c>
      <c r="J362" s="30">
        <v>0</v>
      </c>
      <c r="K362" s="30">
        <v>0</v>
      </c>
      <c r="L362" s="30">
        <f t="shared" si="387"/>
        <v>0</v>
      </c>
      <c r="M362" s="30">
        <v>0</v>
      </c>
      <c r="N362" s="30">
        <v>0</v>
      </c>
      <c r="O362" s="30">
        <v>0</v>
      </c>
      <c r="P362" s="30">
        <f t="shared" si="388"/>
        <v>0</v>
      </c>
      <c r="Q362" s="30">
        <v>0</v>
      </c>
      <c r="R362" s="30">
        <v>0</v>
      </c>
      <c r="S362" s="30">
        <v>0</v>
      </c>
      <c r="T362" s="30">
        <f t="shared" si="389"/>
        <v>0</v>
      </c>
      <c r="U362" s="30">
        <v>0</v>
      </c>
      <c r="V362" s="30">
        <v>0</v>
      </c>
      <c r="W362" s="30">
        <v>0</v>
      </c>
      <c r="X362" s="204">
        <f t="shared" si="390"/>
        <v>0</v>
      </c>
      <c r="Y362" s="30">
        <v>0</v>
      </c>
      <c r="Z362" s="30">
        <v>0</v>
      </c>
      <c r="AA362" s="30">
        <v>0</v>
      </c>
      <c r="AB362" s="30">
        <f t="shared" si="391"/>
        <v>0</v>
      </c>
      <c r="AC362" s="30">
        <v>0</v>
      </c>
      <c r="AD362" s="30">
        <v>0</v>
      </c>
      <c r="AE362" s="30">
        <v>0</v>
      </c>
      <c r="AF362" s="204">
        <f t="shared" si="392"/>
        <v>0</v>
      </c>
      <c r="AH362" s="273"/>
      <c r="AI362" s="273"/>
      <c r="AJ362" s="273"/>
    </row>
    <row r="363" spans="1:36" ht="17.25" customHeight="1" collapsed="1" x14ac:dyDescent="0.2">
      <c r="A363" s="11"/>
      <c r="B363" s="195"/>
      <c r="C363" s="13">
        <v>8</v>
      </c>
      <c r="D363" s="241" t="s">
        <v>80</v>
      </c>
      <c r="E363" s="15">
        <f>+E365+E366+E367</f>
        <v>128927</v>
      </c>
      <c r="F363" s="15">
        <f>+F365+F366+F367</f>
        <v>357667</v>
      </c>
      <c r="G363" s="15">
        <f>+G365+G366+G367</f>
        <v>0</v>
      </c>
      <c r="H363" s="15">
        <f t="shared" si="386"/>
        <v>486594</v>
      </c>
      <c r="I363" s="15">
        <f>+I365+I366+I367</f>
        <v>-38377</v>
      </c>
      <c r="J363" s="15">
        <f>+J365+J366+J367</f>
        <v>-6316</v>
      </c>
      <c r="K363" s="15">
        <f>+K365+K366+K367</f>
        <v>0</v>
      </c>
      <c r="L363" s="15">
        <f t="shared" si="387"/>
        <v>-44693</v>
      </c>
      <c r="M363" s="15">
        <f>+M365+M366+M367</f>
        <v>90550</v>
      </c>
      <c r="N363" s="15">
        <f>+N365+N366+N367</f>
        <v>351351</v>
      </c>
      <c r="O363" s="15">
        <f>+O365+O366+O367</f>
        <v>0</v>
      </c>
      <c r="P363" s="15">
        <f t="shared" si="388"/>
        <v>441901</v>
      </c>
      <c r="Q363" s="15">
        <f>+Q365+Q366+Q367</f>
        <v>0</v>
      </c>
      <c r="R363" s="15">
        <f>+R365+R366+R367</f>
        <v>0</v>
      </c>
      <c r="S363" s="15">
        <f>+S365+S366+S367</f>
        <v>0</v>
      </c>
      <c r="T363" s="15">
        <f t="shared" si="389"/>
        <v>0</v>
      </c>
      <c r="U363" s="15">
        <f>+U365+U366+U367</f>
        <v>90550</v>
      </c>
      <c r="V363" s="15">
        <f>+V365+V366+V367</f>
        <v>351351</v>
      </c>
      <c r="W363" s="15">
        <f>+W365+W366+W367</f>
        <v>0</v>
      </c>
      <c r="X363" s="196">
        <f t="shared" si="390"/>
        <v>441901</v>
      </c>
      <c r="Y363" s="15">
        <f>+Y365+Y366+Y367</f>
        <v>0</v>
      </c>
      <c r="Z363" s="15">
        <f>+Z365+Z366+Z367</f>
        <v>0</v>
      </c>
      <c r="AA363" s="15">
        <f>+AA365+AA366+AA367</f>
        <v>0</v>
      </c>
      <c r="AB363" s="15">
        <f t="shared" si="391"/>
        <v>0</v>
      </c>
      <c r="AC363" s="15">
        <f>+AC365+AC366+AC367</f>
        <v>90550</v>
      </c>
      <c r="AD363" s="15">
        <f>+AD365+AD366+AD367</f>
        <v>351351</v>
      </c>
      <c r="AE363" s="15">
        <f>+AE365+AE366+AE367</f>
        <v>0</v>
      </c>
      <c r="AF363" s="196">
        <f t="shared" si="392"/>
        <v>441901</v>
      </c>
      <c r="AH363" s="273"/>
      <c r="AI363" s="273"/>
      <c r="AJ363" s="273"/>
    </row>
    <row r="364" spans="1:36" ht="17.25" customHeight="1" x14ac:dyDescent="0.2">
      <c r="A364" s="4"/>
      <c r="B364" s="197"/>
      <c r="C364" s="18"/>
      <c r="D364" s="113" t="s">
        <v>70</v>
      </c>
      <c r="E364" s="90">
        <v>0</v>
      </c>
      <c r="F364" s="90">
        <v>0</v>
      </c>
      <c r="G364" s="90">
        <v>0</v>
      </c>
      <c r="H364" s="90">
        <f t="shared" si="386"/>
        <v>0</v>
      </c>
      <c r="I364" s="90">
        <v>0</v>
      </c>
      <c r="J364" s="90">
        <v>0</v>
      </c>
      <c r="K364" s="90">
        <v>0</v>
      </c>
      <c r="L364" s="90">
        <f t="shared" si="387"/>
        <v>0</v>
      </c>
      <c r="M364" s="90">
        <v>0</v>
      </c>
      <c r="N364" s="90">
        <v>0</v>
      </c>
      <c r="O364" s="90">
        <v>0</v>
      </c>
      <c r="P364" s="90">
        <f t="shared" si="388"/>
        <v>0</v>
      </c>
      <c r="Q364" s="90">
        <v>0</v>
      </c>
      <c r="R364" s="90">
        <v>0</v>
      </c>
      <c r="S364" s="90">
        <v>0</v>
      </c>
      <c r="T364" s="90">
        <f t="shared" si="389"/>
        <v>0</v>
      </c>
      <c r="U364" s="90">
        <v>0</v>
      </c>
      <c r="V364" s="90">
        <v>0</v>
      </c>
      <c r="W364" s="90">
        <v>0</v>
      </c>
      <c r="X364" s="198">
        <f t="shared" si="390"/>
        <v>0</v>
      </c>
      <c r="Y364" s="90">
        <v>0</v>
      </c>
      <c r="Z364" s="90">
        <v>0</v>
      </c>
      <c r="AA364" s="90">
        <v>0</v>
      </c>
      <c r="AB364" s="90">
        <f t="shared" si="391"/>
        <v>0</v>
      </c>
      <c r="AC364" s="90">
        <v>0</v>
      </c>
      <c r="AD364" s="90">
        <v>0</v>
      </c>
      <c r="AE364" s="90">
        <v>0</v>
      </c>
      <c r="AF364" s="198">
        <f t="shared" si="392"/>
        <v>0</v>
      </c>
      <c r="AH364" s="273"/>
      <c r="AI364" s="273"/>
      <c r="AJ364" s="273"/>
    </row>
    <row r="365" spans="1:36" ht="15" x14ac:dyDescent="0.2">
      <c r="A365" s="4"/>
      <c r="B365" s="203"/>
      <c r="C365" s="28"/>
      <c r="D365" s="111" t="s">
        <v>48</v>
      </c>
      <c r="E365" s="30">
        <f>+E216</f>
        <v>0</v>
      </c>
      <c r="F365" s="30">
        <f>+F216</f>
        <v>1000</v>
      </c>
      <c r="G365" s="30">
        <f>+G216</f>
        <v>0</v>
      </c>
      <c r="H365" s="30">
        <f t="shared" si="386"/>
        <v>1000</v>
      </c>
      <c r="I365" s="30">
        <f>+I216</f>
        <v>0</v>
      </c>
      <c r="J365" s="30">
        <f>+J216</f>
        <v>0</v>
      </c>
      <c r="K365" s="30">
        <f>+K216</f>
        <v>0</v>
      </c>
      <c r="L365" s="30">
        <f t="shared" si="387"/>
        <v>0</v>
      </c>
      <c r="M365" s="30">
        <f>+M216</f>
        <v>0</v>
      </c>
      <c r="N365" s="30">
        <f>+N216</f>
        <v>1000</v>
      </c>
      <c r="O365" s="30">
        <f>+O216</f>
        <v>0</v>
      </c>
      <c r="P365" s="30">
        <f t="shared" si="388"/>
        <v>1000</v>
      </c>
      <c r="Q365" s="30">
        <f>+Q216</f>
        <v>0</v>
      </c>
      <c r="R365" s="30">
        <f>+R216</f>
        <v>0</v>
      </c>
      <c r="S365" s="30">
        <f>+S216</f>
        <v>0</v>
      </c>
      <c r="T365" s="30">
        <f t="shared" si="389"/>
        <v>0</v>
      </c>
      <c r="U365" s="30">
        <f>+U216</f>
        <v>0</v>
      </c>
      <c r="V365" s="30">
        <f>+V216</f>
        <v>1000</v>
      </c>
      <c r="W365" s="30">
        <f>+W216</f>
        <v>0</v>
      </c>
      <c r="X365" s="204">
        <f t="shared" si="390"/>
        <v>1000</v>
      </c>
      <c r="Y365" s="30">
        <f>+Y216</f>
        <v>0</v>
      </c>
      <c r="Z365" s="30">
        <f>+Z216</f>
        <v>0</v>
      </c>
      <c r="AA365" s="30">
        <f>+AA216</f>
        <v>0</v>
      </c>
      <c r="AB365" s="30">
        <f t="shared" si="391"/>
        <v>0</v>
      </c>
      <c r="AC365" s="30">
        <f>+AC216</f>
        <v>0</v>
      </c>
      <c r="AD365" s="30">
        <f>+AD216</f>
        <v>1000</v>
      </c>
      <c r="AE365" s="30">
        <f>+AE216</f>
        <v>0</v>
      </c>
      <c r="AF365" s="204">
        <f t="shared" si="392"/>
        <v>1000</v>
      </c>
      <c r="AH365" s="273"/>
      <c r="AI365" s="273"/>
      <c r="AJ365" s="273"/>
    </row>
    <row r="366" spans="1:36" ht="17.25" customHeight="1" x14ac:dyDescent="0.2">
      <c r="A366" s="4"/>
      <c r="B366" s="203"/>
      <c r="C366" s="28"/>
      <c r="D366" s="111" t="s">
        <v>80</v>
      </c>
      <c r="E366" s="30">
        <f>+E319+E249+E239+E299+E229+E200+E191+E182+E173+E164+E155+E146+E137+E128+E119+E110+E101+E92+E83+E74+E65+E47+E56+E38+E29+E18+E259+E289+E309+E329+E269+E279</f>
        <v>0</v>
      </c>
      <c r="F366" s="30">
        <f>+F319+F249+F239+F299+F229+F200+F191+F182+F173+F164+F155+F146+F137+F128+F119+F110+F101+F92+F83+F74+F65+F47+F56+F38+F29+F18+F259+F289+F309+F329+F269+F279</f>
        <v>106667</v>
      </c>
      <c r="G366" s="30">
        <f>+G319+G249+G239+G299+G229+G200+G191+G182+G173+G164+G155+G146+G137+G128+G119+G110+G101+G92+G83+G74+G65+G47+G56+G38+G29+G18+G259+G289+G309+G329+G269+G279</f>
        <v>0</v>
      </c>
      <c r="H366" s="30">
        <f t="shared" si="386"/>
        <v>106667</v>
      </c>
      <c r="I366" s="30">
        <f>+I319+I249+I239+I299+I229+I200+I191+I182+I173+I164+I155+I146+I137+I128+I119+I110+I101+I92+I83+I74+I65+I47+I56+I38+I29+I18+I259+I289+I309+I329+I269+I279</f>
        <v>0</v>
      </c>
      <c r="J366" s="30">
        <f>+J319+J249+J239+J299+J229+J200+J191+J182+J173+J164+J155+J146+J137+J128+J119+J110+J101+J92+J83+J74+J65+J47+J56+J38+J29+J18+J259+J289+J309+J329+J269+J279</f>
        <v>0</v>
      </c>
      <c r="K366" s="30">
        <f>+K319+K249+K239+K299+K229+K200+K191+K182+K173+K164+K155+K146+K137+K128+K119+K110+K101+K92+K83+K74+K65+K47+K56+K38+K29+K18+K259+K289+K309+K329+K269+K279</f>
        <v>0</v>
      </c>
      <c r="L366" s="30">
        <f t="shared" si="387"/>
        <v>0</v>
      </c>
      <c r="M366" s="30">
        <f>+M319+M249+M239+M299+M229+M200+M191+M182+M173+M164+M155+M146+M137+M128+M119+M110+M101+M92+M83+M74+M65+M47+M56+M38+M29+M18+M259+M289+M309+M329+M269+M279</f>
        <v>0</v>
      </c>
      <c r="N366" s="30">
        <f>+N319+N249+N239+N299+N229+N200+N191+N182+N173+N164+N155+N146+N137+N128+N119+N110+N101+N92+N83+N74+N65+N47+N56+N38+N29+N18+N259+N289+N309+N329+N269+N279</f>
        <v>106667</v>
      </c>
      <c r="O366" s="30">
        <f>+O319+O249+O239+O299+O229+O200+O191+O182+O173+O164+O155+O146+O137+O128+O119+O110+O101+O92+O83+O74+O65+O47+O56+O38+O29+O18+O259+O289+O309+O329+O269+O279</f>
        <v>0</v>
      </c>
      <c r="P366" s="30">
        <f t="shared" si="388"/>
        <v>106667</v>
      </c>
      <c r="Q366" s="30">
        <f>+Q319+Q249+Q239+Q299+Q229+Q200+Q191+Q182+Q173+Q164+Q155+Q146+Q137+Q128+Q119+Q110+Q101+Q92+Q83+Q74+Q65+Q47+Q56+Q38+Q29+Q18+Q259+Q289+Q309+Q329+Q269+Q279</f>
        <v>0</v>
      </c>
      <c r="R366" s="30">
        <f>+R319+R249+R239+R299+R229+R200+R191+R182+R173+R164+R155+R146+R137+R128+R119+R110+R101+R92+R83+R74+R65+R47+R56+R38+R29+R18+R259+R289+R309+R329+R269+R279</f>
        <v>0</v>
      </c>
      <c r="S366" s="30">
        <f>+S319+S249+S239+S299+S229+S200+S191+S182+S173+S164+S155+S146+S137+S128+S119+S110+S101+S92+S83+S74+S65+S47+S56+S38+S29+S18+S259+S289+S309+S329+S269+S279</f>
        <v>0</v>
      </c>
      <c r="T366" s="30">
        <f t="shared" si="389"/>
        <v>0</v>
      </c>
      <c r="U366" s="30">
        <f>+U319+U249+U239+U299+U229+U200+U191+U182+U173+U164+U155+U146+U137+U128+U119+U110+U101+U92+U83+U74+U65+U47+U56+U38+U29+U18+U259+U289+U309+U329+U269+U279</f>
        <v>0</v>
      </c>
      <c r="V366" s="30">
        <f>+V319+V249+V239+V299+V229+V200+V191+V182+V173+V164+V155+V146+V137+V128+V119+V110+V101+V92+V83+V74+V65+V47+V56+V38+V29+V18+V259+V289+V309+V329+V269+V279</f>
        <v>106667</v>
      </c>
      <c r="W366" s="30">
        <f>+W319+W249+W239+W299+W229+W200+W191+W182+W173+W164+W155+W146+W137+W128+W119+W110+W101+W92+W83+W74+W65+W47+W56+W38+W29+W18+W259+W289+W309+W329+W269+W279</f>
        <v>0</v>
      </c>
      <c r="X366" s="204">
        <f t="shared" si="390"/>
        <v>106667</v>
      </c>
      <c r="Y366" s="30">
        <f>+Y319+Y249+Y239+Y299+Y229+Y200+Y191+Y182+Y173+Y164+Y155+Y146+Y137+Y128+Y119+Y110+Y101+Y92+Y83+Y74+Y65+Y47+Y56+Y38+Y29+Y18+Y259+Y289+Y309+Y329+Y269+Y279</f>
        <v>0</v>
      </c>
      <c r="Z366" s="30">
        <f>+Z319+Z249+Z239+Z299+Z229+Z200+Z191+Z182+Z173+Z164+Z155+Z146+Z137+Z128+Z119+Z110+Z101+Z92+Z83+Z74+Z65+Z47+Z56+Z38+Z29+Z18+Z259+Z289+Z309+Z329+Z269+Z279</f>
        <v>0</v>
      </c>
      <c r="AA366" s="30">
        <f>+AA319+AA249+AA239+AA299+AA229+AA200+AA191+AA182+AA173+AA164+AA155+AA146+AA137+AA128+AA119+AA110+AA101+AA92+AA83+AA74+AA65+AA47+AA56+AA38+AA29+AA18+AA259+AA289+AA309+AA329+AA269+AA279</f>
        <v>0</v>
      </c>
      <c r="AB366" s="30">
        <f t="shared" si="391"/>
        <v>0</v>
      </c>
      <c r="AC366" s="30">
        <f>+AC319+AC249+AC239+AC299+AC229+AC200+AC191+AC182+AC173+AC164+AC155+AC146+AC137+AC128+AC119+AC110+AC101+AC92+AC83+AC74+AC65+AC47+AC56+AC38+AC29+AC18+AC259+AC289+AC309+AC329+AC269+AC279</f>
        <v>0</v>
      </c>
      <c r="AD366" s="30">
        <f>+AD319+AD249+AD239+AD299+AD229+AD200+AD191+AD182+AD173+AD164+AD155+AD146+AD137+AD128+AD119+AD110+AD101+AD92+AD83+AD74+AD65+AD47+AD56+AD38+AD29+AD18+AD259+AD289+AD309+AD329+AD269+AD279</f>
        <v>106667</v>
      </c>
      <c r="AE366" s="30">
        <f>+AE319+AE249+AE239+AE299+AE229+AE200+AE191+AE182+AE173+AE164+AE155+AE146+AE137+AE128+AE119+AE110+AE101+AE92+AE83+AE74+AE65+AE47+AE56+AE38+AE29+AE18+AE259+AE289+AE309+AE329+AE269+AE279</f>
        <v>0</v>
      </c>
      <c r="AF366" s="204">
        <f t="shared" si="392"/>
        <v>106667</v>
      </c>
      <c r="AH366" s="273"/>
      <c r="AI366" s="273"/>
      <c r="AJ366" s="273"/>
    </row>
    <row r="367" spans="1:36" ht="17.25" customHeight="1" x14ac:dyDescent="0.2">
      <c r="A367" s="4"/>
      <c r="B367" s="199"/>
      <c r="C367" s="33"/>
      <c r="D367" s="114" t="s">
        <v>65</v>
      </c>
      <c r="E367" s="107">
        <f>+E334</f>
        <v>128927</v>
      </c>
      <c r="F367" s="107">
        <f>+F334</f>
        <v>250000</v>
      </c>
      <c r="G367" s="107">
        <f>+G334</f>
        <v>0</v>
      </c>
      <c r="H367" s="107">
        <f t="shared" si="386"/>
        <v>378927</v>
      </c>
      <c r="I367" s="107">
        <f>+I334</f>
        <v>-38377</v>
      </c>
      <c r="J367" s="107">
        <f>+J334</f>
        <v>-6316</v>
      </c>
      <c r="K367" s="107">
        <f>+K334</f>
        <v>0</v>
      </c>
      <c r="L367" s="107">
        <f t="shared" si="387"/>
        <v>-44693</v>
      </c>
      <c r="M367" s="107">
        <f>+M334</f>
        <v>90550</v>
      </c>
      <c r="N367" s="107">
        <f>+N334</f>
        <v>243684</v>
      </c>
      <c r="O367" s="107">
        <f>+O334</f>
        <v>0</v>
      </c>
      <c r="P367" s="107">
        <f t="shared" si="388"/>
        <v>334234</v>
      </c>
      <c r="Q367" s="107">
        <f>+Q334</f>
        <v>0</v>
      </c>
      <c r="R367" s="107">
        <f>+R334</f>
        <v>0</v>
      </c>
      <c r="S367" s="107">
        <f>+S334</f>
        <v>0</v>
      </c>
      <c r="T367" s="107">
        <f t="shared" si="389"/>
        <v>0</v>
      </c>
      <c r="U367" s="107">
        <f>+U334</f>
        <v>90550</v>
      </c>
      <c r="V367" s="107">
        <f>+V334</f>
        <v>243684</v>
      </c>
      <c r="W367" s="107">
        <f>+W334</f>
        <v>0</v>
      </c>
      <c r="X367" s="200">
        <f t="shared" si="390"/>
        <v>334234</v>
      </c>
      <c r="Y367" s="107">
        <f>+Y334</f>
        <v>0</v>
      </c>
      <c r="Z367" s="107">
        <f>+Z334</f>
        <v>0</v>
      </c>
      <c r="AA367" s="107">
        <f>+AA334</f>
        <v>0</v>
      </c>
      <c r="AB367" s="107">
        <f t="shared" si="391"/>
        <v>0</v>
      </c>
      <c r="AC367" s="107">
        <f>+AC334</f>
        <v>90550</v>
      </c>
      <c r="AD367" s="107">
        <f>+AD334</f>
        <v>243684</v>
      </c>
      <c r="AE367" s="107">
        <f>+AE334</f>
        <v>0</v>
      </c>
      <c r="AF367" s="200">
        <f t="shared" si="392"/>
        <v>334234</v>
      </c>
      <c r="AH367" s="273"/>
      <c r="AI367" s="273"/>
      <c r="AJ367" s="273"/>
    </row>
    <row r="368" spans="1:36" ht="17.25" customHeight="1" x14ac:dyDescent="0.2">
      <c r="A368" s="4"/>
      <c r="B368" s="195"/>
      <c r="C368" s="13"/>
      <c r="D368" s="231" t="s">
        <v>68</v>
      </c>
      <c r="E368" s="15">
        <f>+E356+E340</f>
        <v>9958096</v>
      </c>
      <c r="F368" s="15">
        <f>+F356+F340</f>
        <v>5958400</v>
      </c>
      <c r="G368" s="15">
        <f>+G356+G340</f>
        <v>0</v>
      </c>
      <c r="H368" s="15">
        <f>+G368+F368+E368</f>
        <v>15916496</v>
      </c>
      <c r="I368" s="15">
        <f>+I356+I340</f>
        <v>10039</v>
      </c>
      <c r="J368" s="15">
        <f>+J356+J340</f>
        <v>28649</v>
      </c>
      <c r="K368" s="15">
        <f>+K356+K340</f>
        <v>0</v>
      </c>
      <c r="L368" s="15">
        <f>+K368+J368+I368</f>
        <v>38688</v>
      </c>
      <c r="M368" s="15">
        <f>+M356+M340</f>
        <v>9968135</v>
      </c>
      <c r="N368" s="15">
        <f>+N356+N340</f>
        <v>5987049</v>
      </c>
      <c r="O368" s="15">
        <f>+O356+O340</f>
        <v>0</v>
      </c>
      <c r="P368" s="16">
        <f>+O368+N368+M368</f>
        <v>15955184</v>
      </c>
      <c r="Q368" s="15">
        <f>+Q356+Q340</f>
        <v>0</v>
      </c>
      <c r="R368" s="15">
        <f>+R356+R340</f>
        <v>0</v>
      </c>
      <c r="S368" s="15">
        <f>+S356+S340</f>
        <v>0</v>
      </c>
      <c r="T368" s="15">
        <f>+S368+R368+Q368</f>
        <v>0</v>
      </c>
      <c r="U368" s="15">
        <f>+U356+U340</f>
        <v>9968135</v>
      </c>
      <c r="V368" s="15">
        <f>+V356+V340</f>
        <v>5987049</v>
      </c>
      <c r="W368" s="15">
        <f>+W356+W340</f>
        <v>0</v>
      </c>
      <c r="X368" s="196">
        <f>+W368+V368+U368</f>
        <v>15955184</v>
      </c>
      <c r="Y368" s="15">
        <f>+Y356+Y340</f>
        <v>0</v>
      </c>
      <c r="Z368" s="15">
        <f>+Z356+Z340</f>
        <v>0</v>
      </c>
      <c r="AA368" s="15">
        <f>+AA356+AA340</f>
        <v>0</v>
      </c>
      <c r="AB368" s="15">
        <f>+AA368+Z368+Y368</f>
        <v>0</v>
      </c>
      <c r="AC368" s="15">
        <f>+AC356+AC340</f>
        <v>9968135</v>
      </c>
      <c r="AD368" s="15">
        <f>+AD356+AD340</f>
        <v>5987049</v>
      </c>
      <c r="AE368" s="15">
        <f>+AE356+AE340</f>
        <v>0</v>
      </c>
      <c r="AF368" s="196">
        <f>+AE368+AD368+AC368</f>
        <v>15955184</v>
      </c>
      <c r="AH368" s="273"/>
      <c r="AI368" s="273"/>
      <c r="AJ368" s="273"/>
    </row>
    <row r="369" spans="1:38" ht="3.75" customHeight="1" x14ac:dyDescent="0.2">
      <c r="A369" s="4"/>
      <c r="B369" s="211"/>
      <c r="C369" s="212"/>
      <c r="D369" s="213"/>
      <c r="E369" s="214"/>
      <c r="F369" s="214"/>
      <c r="G369" s="214"/>
      <c r="H369" s="214"/>
      <c r="I369" s="214"/>
      <c r="J369" s="214"/>
      <c r="K369" s="214"/>
      <c r="L369" s="214"/>
      <c r="M369" s="214"/>
      <c r="N369" s="214"/>
      <c r="O369" s="214"/>
      <c r="P369" s="214"/>
      <c r="Q369" s="214"/>
      <c r="R369" s="214"/>
      <c r="S369" s="214"/>
      <c r="T369" s="214"/>
      <c r="U369" s="214"/>
      <c r="V369" s="214"/>
      <c r="W369" s="214"/>
      <c r="X369" s="215"/>
      <c r="Y369" s="214"/>
      <c r="Z369" s="214"/>
      <c r="AA369" s="214"/>
      <c r="AB369" s="214"/>
      <c r="AC369" s="214"/>
      <c r="AD369" s="214"/>
      <c r="AE369" s="214"/>
      <c r="AF369" s="215"/>
      <c r="AH369" s="273"/>
      <c r="AI369" s="273"/>
      <c r="AJ369" s="273"/>
    </row>
    <row r="370" spans="1:38" ht="17.25" customHeight="1" x14ac:dyDescent="0.2">
      <c r="A370" s="4"/>
      <c r="B370" s="209"/>
      <c r="C370" s="43" t="s">
        <v>81</v>
      </c>
      <c r="D370" s="112"/>
      <c r="E370" s="94">
        <f>+E371+E374+E375+E376</f>
        <v>7859524</v>
      </c>
      <c r="F370" s="94">
        <f>+F371+F374+F375+F376</f>
        <v>2935458</v>
      </c>
      <c r="G370" s="94">
        <f>+G371+G374+G375+G376</f>
        <v>0</v>
      </c>
      <c r="H370" s="94">
        <f t="shared" ref="H370:H376" si="393">+G370+F370+E370</f>
        <v>10794982</v>
      </c>
      <c r="I370" s="94">
        <f>+I371+I374+I375+I376</f>
        <v>385965</v>
      </c>
      <c r="J370" s="94">
        <f>+J371+J374+J375+J376</f>
        <v>2000000</v>
      </c>
      <c r="K370" s="94">
        <f>+K371+K374+K375+K376</f>
        <v>0</v>
      </c>
      <c r="L370" s="94">
        <f t="shared" ref="L370:L376" si="394">+K370+J370+I370</f>
        <v>2385965</v>
      </c>
      <c r="M370" s="94">
        <f>+M371+M374+M375+M376</f>
        <v>8245489</v>
      </c>
      <c r="N370" s="94">
        <f>+N371+N374+N375+N376</f>
        <v>4935458</v>
      </c>
      <c r="O370" s="94">
        <f>+O371+O374+O375+O376</f>
        <v>0</v>
      </c>
      <c r="P370" s="94">
        <f t="shared" ref="P370:P376" si="395">+O370+N370+M370</f>
        <v>13180947</v>
      </c>
      <c r="Q370" s="94">
        <f>+Q371+Q374+Q375+Q376</f>
        <v>0</v>
      </c>
      <c r="R370" s="94">
        <f>+R371+R374+R375+R376</f>
        <v>0</v>
      </c>
      <c r="S370" s="94">
        <f>+S371+S374+S375+S376</f>
        <v>0</v>
      </c>
      <c r="T370" s="94">
        <f t="shared" ref="T370:T376" si="396">+S370+R370+Q370</f>
        <v>0</v>
      </c>
      <c r="U370" s="94">
        <f>+U371+U374+U375+U376</f>
        <v>8245489</v>
      </c>
      <c r="V370" s="94">
        <f>+V371+V374+V375+V376</f>
        <v>4935458</v>
      </c>
      <c r="W370" s="94">
        <f>+W371+W374+W375+W376</f>
        <v>0</v>
      </c>
      <c r="X370" s="210">
        <f t="shared" ref="X370:X376" si="397">+W370+V370+U370</f>
        <v>13180947</v>
      </c>
      <c r="Y370" s="94">
        <f>+Y371+Y374+Y375+Y376</f>
        <v>0</v>
      </c>
      <c r="Z370" s="94">
        <f>+Z371+Z374+Z375+Z376</f>
        <v>0</v>
      </c>
      <c r="AA370" s="94">
        <f>+AA371+AA374+AA375+AA376</f>
        <v>0</v>
      </c>
      <c r="AB370" s="94">
        <f t="shared" ref="AB370:AB376" si="398">+AA370+Z370+Y370</f>
        <v>0</v>
      </c>
      <c r="AC370" s="94">
        <f>+AC371+AC374+AC375+AC376</f>
        <v>8245489</v>
      </c>
      <c r="AD370" s="94">
        <f>+AD371+AD374+AD375+AD376</f>
        <v>4935458</v>
      </c>
      <c r="AE370" s="94">
        <f>+AE371+AE374+AE375+AE376</f>
        <v>0</v>
      </c>
      <c r="AF370" s="210">
        <f t="shared" ref="AF370:AF376" si="399">+AE370+AD370+AC370</f>
        <v>13180947</v>
      </c>
      <c r="AH370" s="273"/>
      <c r="AI370" s="273"/>
      <c r="AJ370" s="273"/>
    </row>
    <row r="371" spans="1:38" ht="30" x14ac:dyDescent="0.2">
      <c r="A371" s="4"/>
      <c r="B371" s="216"/>
      <c r="C371" s="115"/>
      <c r="D371" s="116" t="s">
        <v>82</v>
      </c>
      <c r="E371" s="117">
        <f>+E372+E373</f>
        <v>0</v>
      </c>
      <c r="F371" s="117">
        <f>+F372+F373</f>
        <v>2428155</v>
      </c>
      <c r="G371" s="117">
        <f>+G372+G373</f>
        <v>0</v>
      </c>
      <c r="H371" s="117">
        <f t="shared" si="393"/>
        <v>2428155</v>
      </c>
      <c r="I371" s="117">
        <f>+I372+I373</f>
        <v>0</v>
      </c>
      <c r="J371" s="117">
        <f>+J372+J373</f>
        <v>2000000</v>
      </c>
      <c r="K371" s="117">
        <f>+K372+K373</f>
        <v>0</v>
      </c>
      <c r="L371" s="117">
        <f t="shared" si="394"/>
        <v>2000000</v>
      </c>
      <c r="M371" s="117">
        <f>+M372+M373</f>
        <v>0</v>
      </c>
      <c r="N371" s="117">
        <f>+N372+N373</f>
        <v>4428155</v>
      </c>
      <c r="O371" s="117">
        <f>+O372+O373</f>
        <v>0</v>
      </c>
      <c r="P371" s="117">
        <f t="shared" si="395"/>
        <v>4428155</v>
      </c>
      <c r="Q371" s="117">
        <f>+Q372+Q373</f>
        <v>0</v>
      </c>
      <c r="R371" s="117">
        <f>+R372+R373</f>
        <v>0</v>
      </c>
      <c r="S371" s="117">
        <f>+S372+S373</f>
        <v>0</v>
      </c>
      <c r="T371" s="117">
        <f t="shared" si="396"/>
        <v>0</v>
      </c>
      <c r="U371" s="117">
        <f>+U372+U373</f>
        <v>0</v>
      </c>
      <c r="V371" s="117">
        <f>+V372+V373</f>
        <v>4428155</v>
      </c>
      <c r="W371" s="117">
        <f>+W372+W373</f>
        <v>0</v>
      </c>
      <c r="X371" s="217">
        <f t="shared" si="397"/>
        <v>4428155</v>
      </c>
      <c r="Y371" s="117">
        <f>+Y372+Y373</f>
        <v>0</v>
      </c>
      <c r="Z371" s="117">
        <f>+Z372+Z373</f>
        <v>0</v>
      </c>
      <c r="AA371" s="117">
        <f>+AA372+AA373</f>
        <v>0</v>
      </c>
      <c r="AB371" s="117">
        <f t="shared" si="398"/>
        <v>0</v>
      </c>
      <c r="AC371" s="117">
        <f>+AC372+AC373</f>
        <v>0</v>
      </c>
      <c r="AD371" s="117">
        <f>+AD372+AD373</f>
        <v>4428155</v>
      </c>
      <c r="AE371" s="117">
        <f>+AE372+AE373</f>
        <v>0</v>
      </c>
      <c r="AF371" s="217">
        <f t="shared" si="399"/>
        <v>4428155</v>
      </c>
      <c r="AH371" s="273"/>
      <c r="AI371" s="273"/>
      <c r="AJ371" s="273"/>
    </row>
    <row r="372" spans="1:38" ht="30" x14ac:dyDescent="0.2">
      <c r="A372" s="4"/>
      <c r="B372" s="218"/>
      <c r="C372" s="48"/>
      <c r="D372" s="118" t="s">
        <v>83</v>
      </c>
      <c r="E372" s="119">
        <v>0</v>
      </c>
      <c r="F372" s="119">
        <v>128155</v>
      </c>
      <c r="G372" s="119">
        <v>0</v>
      </c>
      <c r="H372" s="119">
        <f t="shared" si="393"/>
        <v>128155</v>
      </c>
      <c r="I372" s="119"/>
      <c r="J372" s="119"/>
      <c r="K372" s="119"/>
      <c r="L372" s="119">
        <f t="shared" si="394"/>
        <v>0</v>
      </c>
      <c r="M372" s="119">
        <f t="shared" ref="M372:O374" si="400">+E372+I372</f>
        <v>0</v>
      </c>
      <c r="N372" s="119">
        <f t="shared" si="400"/>
        <v>128155</v>
      </c>
      <c r="O372" s="119">
        <f t="shared" si="400"/>
        <v>0</v>
      </c>
      <c r="P372" s="119">
        <f t="shared" si="395"/>
        <v>128155</v>
      </c>
      <c r="Q372" s="119"/>
      <c r="R372" s="119">
        <v>0</v>
      </c>
      <c r="S372" s="119">
        <v>0</v>
      </c>
      <c r="T372" s="119">
        <f t="shared" si="396"/>
        <v>0</v>
      </c>
      <c r="U372" s="119">
        <f t="shared" ref="U372:U374" si="401">+M372+Q372</f>
        <v>0</v>
      </c>
      <c r="V372" s="119">
        <f t="shared" ref="V372:V374" si="402">+N372+R372</f>
        <v>128155</v>
      </c>
      <c r="W372" s="119">
        <f t="shared" ref="W372:W374" si="403">+O372+S372</f>
        <v>0</v>
      </c>
      <c r="X372" s="219">
        <f t="shared" si="397"/>
        <v>128155</v>
      </c>
      <c r="Y372" s="119"/>
      <c r="Z372" s="119">
        <v>0</v>
      </c>
      <c r="AA372" s="119">
        <v>0</v>
      </c>
      <c r="AB372" s="119">
        <f t="shared" si="398"/>
        <v>0</v>
      </c>
      <c r="AC372" s="119">
        <f t="shared" ref="AC372:AC374" si="404">+U372+Y372</f>
        <v>0</v>
      </c>
      <c r="AD372" s="119">
        <f t="shared" ref="AD372:AD374" si="405">+V372+Z372</f>
        <v>128155</v>
      </c>
      <c r="AE372" s="119">
        <f t="shared" ref="AE372:AE374" si="406">+W372+AA372</f>
        <v>0</v>
      </c>
      <c r="AF372" s="219">
        <f t="shared" si="399"/>
        <v>128155</v>
      </c>
      <c r="AH372" s="273"/>
      <c r="AI372" s="273"/>
      <c r="AJ372" s="273"/>
    </row>
    <row r="373" spans="1:38" ht="30" x14ac:dyDescent="0.2">
      <c r="A373" s="4"/>
      <c r="B373" s="220"/>
      <c r="C373" s="38"/>
      <c r="D373" s="120" t="s">
        <v>84</v>
      </c>
      <c r="E373" s="92">
        <v>0</v>
      </c>
      <c r="F373" s="92">
        <v>2300000</v>
      </c>
      <c r="G373" s="92">
        <v>0</v>
      </c>
      <c r="H373" s="92">
        <f t="shared" si="393"/>
        <v>2300000</v>
      </c>
      <c r="I373" s="92"/>
      <c r="J373" s="92">
        <v>2000000</v>
      </c>
      <c r="K373" s="92"/>
      <c r="L373" s="92">
        <f t="shared" si="394"/>
        <v>2000000</v>
      </c>
      <c r="M373" s="92">
        <f t="shared" si="400"/>
        <v>0</v>
      </c>
      <c r="N373" s="92">
        <f t="shared" si="400"/>
        <v>4300000</v>
      </c>
      <c r="O373" s="92">
        <f t="shared" si="400"/>
        <v>0</v>
      </c>
      <c r="P373" s="92">
        <f t="shared" si="395"/>
        <v>4300000</v>
      </c>
      <c r="Q373" s="92"/>
      <c r="R373" s="92"/>
      <c r="S373" s="92"/>
      <c r="T373" s="92">
        <f t="shared" si="396"/>
        <v>0</v>
      </c>
      <c r="U373" s="92">
        <f t="shared" si="401"/>
        <v>0</v>
      </c>
      <c r="V373" s="92">
        <f t="shared" si="402"/>
        <v>4300000</v>
      </c>
      <c r="W373" s="92">
        <f t="shared" si="403"/>
        <v>0</v>
      </c>
      <c r="X373" s="221">
        <f t="shared" si="397"/>
        <v>4300000</v>
      </c>
      <c r="Y373" s="92"/>
      <c r="Z373" s="92"/>
      <c r="AA373" s="92"/>
      <c r="AB373" s="92">
        <f t="shared" si="398"/>
        <v>0</v>
      </c>
      <c r="AC373" s="92">
        <f t="shared" si="404"/>
        <v>0</v>
      </c>
      <c r="AD373" s="92">
        <f t="shared" si="405"/>
        <v>4300000</v>
      </c>
      <c r="AE373" s="92">
        <f t="shared" si="406"/>
        <v>0</v>
      </c>
      <c r="AF373" s="221">
        <f t="shared" si="399"/>
        <v>4300000</v>
      </c>
      <c r="AH373" s="273"/>
      <c r="AI373" s="273"/>
      <c r="AJ373" s="273"/>
    </row>
    <row r="374" spans="1:38" ht="32.25" customHeight="1" x14ac:dyDescent="0.2">
      <c r="A374" s="4"/>
      <c r="B374" s="222"/>
      <c r="C374" s="121"/>
      <c r="D374" s="122" t="s">
        <v>85</v>
      </c>
      <c r="E374" s="123">
        <f>187952-25454</f>
        <v>162498</v>
      </c>
      <c r="F374" s="123">
        <v>0</v>
      </c>
      <c r="G374" s="123">
        <v>0</v>
      </c>
      <c r="H374" s="123">
        <f t="shared" si="393"/>
        <v>162498</v>
      </c>
      <c r="I374" s="123">
        <v>266672</v>
      </c>
      <c r="J374" s="123">
        <v>0</v>
      </c>
      <c r="K374" s="123">
        <v>0</v>
      </c>
      <c r="L374" s="123">
        <f t="shared" si="394"/>
        <v>266672</v>
      </c>
      <c r="M374" s="123">
        <f t="shared" si="400"/>
        <v>429170</v>
      </c>
      <c r="N374" s="123">
        <f t="shared" si="400"/>
        <v>0</v>
      </c>
      <c r="O374" s="123">
        <f t="shared" si="400"/>
        <v>0</v>
      </c>
      <c r="P374" s="123">
        <f t="shared" si="395"/>
        <v>429170</v>
      </c>
      <c r="Q374" s="123">
        <v>0</v>
      </c>
      <c r="R374" s="123">
        <v>0</v>
      </c>
      <c r="S374" s="123">
        <v>0</v>
      </c>
      <c r="T374" s="123">
        <f t="shared" si="396"/>
        <v>0</v>
      </c>
      <c r="U374" s="123">
        <f t="shared" si="401"/>
        <v>429170</v>
      </c>
      <c r="V374" s="123">
        <f t="shared" si="402"/>
        <v>0</v>
      </c>
      <c r="W374" s="123">
        <f t="shared" si="403"/>
        <v>0</v>
      </c>
      <c r="X374" s="223">
        <f t="shared" si="397"/>
        <v>429170</v>
      </c>
      <c r="Y374" s="123">
        <v>0</v>
      </c>
      <c r="Z374" s="123">
        <v>0</v>
      </c>
      <c r="AA374" s="123">
        <v>0</v>
      </c>
      <c r="AB374" s="123">
        <f t="shared" si="398"/>
        <v>0</v>
      </c>
      <c r="AC374" s="123">
        <f t="shared" si="404"/>
        <v>429170</v>
      </c>
      <c r="AD374" s="123">
        <f t="shared" si="405"/>
        <v>0</v>
      </c>
      <c r="AE374" s="123">
        <f t="shared" si="406"/>
        <v>0</v>
      </c>
      <c r="AF374" s="223">
        <f t="shared" si="399"/>
        <v>429170</v>
      </c>
      <c r="AH374" s="273"/>
      <c r="AI374" s="273"/>
      <c r="AJ374" s="273"/>
    </row>
    <row r="375" spans="1:38" ht="31.5" x14ac:dyDescent="0.2">
      <c r="A375" s="4"/>
      <c r="B375" s="222"/>
      <c r="C375" s="121"/>
      <c r="D375" s="285" t="s">
        <v>86</v>
      </c>
      <c r="E375" s="286">
        <v>7697026</v>
      </c>
      <c r="F375" s="286">
        <v>507303</v>
      </c>
      <c r="G375" s="286">
        <v>0</v>
      </c>
      <c r="H375" s="286">
        <f t="shared" si="393"/>
        <v>8204329</v>
      </c>
      <c r="I375" s="286">
        <v>119293</v>
      </c>
      <c r="J375" s="286">
        <v>0</v>
      </c>
      <c r="K375" s="286">
        <v>0</v>
      </c>
      <c r="L375" s="286">
        <f t="shared" si="394"/>
        <v>119293</v>
      </c>
      <c r="M375" s="286">
        <v>7816319</v>
      </c>
      <c r="N375" s="286">
        <v>507303</v>
      </c>
      <c r="O375" s="286">
        <v>0</v>
      </c>
      <c r="P375" s="286">
        <f t="shared" si="395"/>
        <v>8323622</v>
      </c>
      <c r="Q375" s="286">
        <v>0</v>
      </c>
      <c r="R375" s="286">
        <v>0</v>
      </c>
      <c r="S375" s="286">
        <v>0</v>
      </c>
      <c r="T375" s="286">
        <f t="shared" si="396"/>
        <v>0</v>
      </c>
      <c r="U375" s="286">
        <v>7816319</v>
      </c>
      <c r="V375" s="286">
        <v>507303</v>
      </c>
      <c r="W375" s="286">
        <v>0</v>
      </c>
      <c r="X375" s="286">
        <f t="shared" si="397"/>
        <v>8323622</v>
      </c>
      <c r="Y375" s="286">
        <v>0</v>
      </c>
      <c r="Z375" s="286">
        <v>0</v>
      </c>
      <c r="AA375" s="286">
        <v>0</v>
      </c>
      <c r="AB375" s="286">
        <f t="shared" si="398"/>
        <v>0</v>
      </c>
      <c r="AC375" s="286">
        <v>7816319</v>
      </c>
      <c r="AD375" s="286">
        <v>507303</v>
      </c>
      <c r="AE375" s="286">
        <v>0</v>
      </c>
      <c r="AF375" s="286">
        <f t="shared" si="399"/>
        <v>8323622</v>
      </c>
      <c r="AH375" s="273"/>
      <c r="AI375" s="273"/>
      <c r="AJ375" s="273"/>
    </row>
    <row r="376" spans="1:38" ht="27" hidden="1" customHeight="1" outlineLevel="1" x14ac:dyDescent="0.2">
      <c r="A376" s="4"/>
      <c r="B376" s="222"/>
      <c r="C376" s="121"/>
      <c r="D376" s="122" t="s">
        <v>87</v>
      </c>
      <c r="E376" s="123"/>
      <c r="F376" s="123"/>
      <c r="G376" s="123"/>
      <c r="H376" s="123">
        <f t="shared" si="393"/>
        <v>0</v>
      </c>
      <c r="I376" s="123"/>
      <c r="J376" s="123"/>
      <c r="K376" s="123"/>
      <c r="L376" s="123">
        <f t="shared" si="394"/>
        <v>0</v>
      </c>
      <c r="M376" s="123">
        <f>+E376+I376</f>
        <v>0</v>
      </c>
      <c r="N376" s="123">
        <f>+F376+J376</f>
        <v>0</v>
      </c>
      <c r="O376" s="123">
        <f>+G376+K376</f>
        <v>0</v>
      </c>
      <c r="P376" s="123">
        <f t="shared" si="395"/>
        <v>0</v>
      </c>
      <c r="Q376" s="123"/>
      <c r="R376" s="123"/>
      <c r="S376" s="123"/>
      <c r="T376" s="123">
        <f t="shared" si="396"/>
        <v>0</v>
      </c>
      <c r="U376" s="123">
        <f>+M376+Q376</f>
        <v>0</v>
      </c>
      <c r="V376" s="123">
        <f>+N376+R376</f>
        <v>0</v>
      </c>
      <c r="W376" s="123">
        <f>+O376+S376</f>
        <v>0</v>
      </c>
      <c r="X376" s="223">
        <f t="shared" si="397"/>
        <v>0</v>
      </c>
      <c r="Y376" s="123"/>
      <c r="Z376" s="123"/>
      <c r="AA376" s="123"/>
      <c r="AB376" s="123">
        <f t="shared" si="398"/>
        <v>0</v>
      </c>
      <c r="AC376" s="123">
        <f>+U376+Y376</f>
        <v>0</v>
      </c>
      <c r="AD376" s="123">
        <f>+V376+Z376</f>
        <v>0</v>
      </c>
      <c r="AE376" s="123">
        <f>+W376+AA376</f>
        <v>0</v>
      </c>
      <c r="AF376" s="223">
        <f t="shared" si="399"/>
        <v>0</v>
      </c>
      <c r="AH376" s="273"/>
      <c r="AI376" s="273"/>
      <c r="AJ376" s="273"/>
    </row>
    <row r="377" spans="1:38" ht="17.25" hidden="1" customHeight="1" outlineLevel="1" x14ac:dyDescent="0.2">
      <c r="A377" s="4"/>
      <c r="B377" s="205"/>
      <c r="C377" s="69"/>
      <c r="D377" s="69"/>
      <c r="E377" s="207"/>
      <c r="F377" s="207"/>
      <c r="G377" s="207"/>
      <c r="H377" s="207"/>
      <c r="I377" s="207"/>
      <c r="J377" s="207"/>
      <c r="K377" s="207"/>
      <c r="L377" s="207"/>
      <c r="M377" s="207"/>
      <c r="N377" s="207"/>
      <c r="O377" s="207"/>
      <c r="P377" s="207"/>
      <c r="Q377" s="207"/>
      <c r="R377" s="207"/>
      <c r="S377" s="207"/>
      <c r="T377" s="207"/>
      <c r="U377" s="207"/>
      <c r="V377" s="207"/>
      <c r="W377" s="207"/>
      <c r="X377" s="208"/>
      <c r="Y377" s="207"/>
      <c r="Z377" s="207"/>
      <c r="AA377" s="207"/>
      <c r="AB377" s="207"/>
      <c r="AC377" s="207"/>
      <c r="AD377" s="207"/>
      <c r="AE377" s="207"/>
      <c r="AF377" s="208"/>
      <c r="AH377" s="273"/>
      <c r="AI377" s="273"/>
      <c r="AJ377" s="273"/>
    </row>
    <row r="378" spans="1:38" ht="21.75" customHeight="1" collapsed="1" x14ac:dyDescent="0.2">
      <c r="A378" s="4"/>
      <c r="B378" s="224"/>
      <c r="C378" s="124" t="s">
        <v>88</v>
      </c>
      <c r="D378" s="125"/>
      <c r="E378" s="126">
        <v>0</v>
      </c>
      <c r="F378" s="126">
        <v>0</v>
      </c>
      <c r="G378" s="126">
        <v>0</v>
      </c>
      <c r="H378" s="126">
        <f>+G378+F378+E378</f>
        <v>0</v>
      </c>
      <c r="I378" s="126">
        <v>0</v>
      </c>
      <c r="J378" s="126">
        <v>0</v>
      </c>
      <c r="K378" s="126">
        <v>0</v>
      </c>
      <c r="L378" s="126">
        <f>+K378+J378+I378</f>
        <v>0</v>
      </c>
      <c r="M378" s="126">
        <f>+E378+I378</f>
        <v>0</v>
      </c>
      <c r="N378" s="126">
        <f>+F378+J378</f>
        <v>0</v>
      </c>
      <c r="O378" s="126">
        <f>+G378+K378</f>
        <v>0</v>
      </c>
      <c r="P378" s="126">
        <f>+O378+N378+M378</f>
        <v>0</v>
      </c>
      <c r="Q378" s="126">
        <v>0</v>
      </c>
      <c r="R378" s="126">
        <v>0</v>
      </c>
      <c r="S378" s="126">
        <v>0</v>
      </c>
      <c r="T378" s="126">
        <f>+S378+R378+Q378</f>
        <v>0</v>
      </c>
      <c r="U378" s="126">
        <f>+M378+Q378</f>
        <v>0</v>
      </c>
      <c r="V378" s="126">
        <f>+N378+R378</f>
        <v>0</v>
      </c>
      <c r="W378" s="126">
        <f>+O378+S378</f>
        <v>0</v>
      </c>
      <c r="X378" s="225">
        <f>+W378+V378+U378</f>
        <v>0</v>
      </c>
      <c r="Y378" s="126">
        <v>0</v>
      </c>
      <c r="Z378" s="126">
        <v>0</v>
      </c>
      <c r="AA378" s="126">
        <v>0</v>
      </c>
      <c r="AB378" s="126">
        <f>+AA378+Z378+Y378</f>
        <v>0</v>
      </c>
      <c r="AC378" s="126">
        <f>+U378+Y378</f>
        <v>0</v>
      </c>
      <c r="AD378" s="126">
        <f>+V378+Z378</f>
        <v>0</v>
      </c>
      <c r="AE378" s="126">
        <f>+W378+AA378</f>
        <v>0</v>
      </c>
      <c r="AF378" s="225">
        <f>+AE378+AD378+AC378</f>
        <v>0</v>
      </c>
      <c r="AH378" s="273"/>
      <c r="AI378" s="273"/>
      <c r="AJ378" s="273"/>
    </row>
    <row r="379" spans="1:38" ht="30" customHeight="1" thickBot="1" x14ac:dyDescent="0.25">
      <c r="A379" s="4"/>
      <c r="B379" s="245" t="s">
        <v>89</v>
      </c>
      <c r="C379" s="246"/>
      <c r="D379" s="246"/>
      <c r="E379" s="226">
        <f>+E378+E370+E368</f>
        <v>17817620</v>
      </c>
      <c r="F379" s="226">
        <f>+F378+F370+F368</f>
        <v>8893858</v>
      </c>
      <c r="G379" s="226">
        <f>+G378+G370+G368</f>
        <v>0</v>
      </c>
      <c r="H379" s="226">
        <f>+G379+F379+E379</f>
        <v>26711478</v>
      </c>
      <c r="I379" s="226">
        <f>+I378+I370+I368</f>
        <v>396004</v>
      </c>
      <c r="J379" s="226">
        <f>+J378+J370+J368</f>
        <v>2028649</v>
      </c>
      <c r="K379" s="226">
        <f>+K378+K370+K368</f>
        <v>0</v>
      </c>
      <c r="L379" s="226">
        <f>+K379+J379+I379</f>
        <v>2424653</v>
      </c>
      <c r="M379" s="226">
        <f>+M378+M370+M368</f>
        <v>18213624</v>
      </c>
      <c r="N379" s="226">
        <f>+N378+N370+N368</f>
        <v>10922507</v>
      </c>
      <c r="O379" s="226">
        <f>+O378+O370+O368</f>
        <v>0</v>
      </c>
      <c r="P379" s="226">
        <f>+O379+N379+M379</f>
        <v>29136131</v>
      </c>
      <c r="Q379" s="226">
        <f>+Q378+Q370+Q368</f>
        <v>0</v>
      </c>
      <c r="R379" s="226">
        <f>+R378+R370+R368</f>
        <v>0</v>
      </c>
      <c r="S379" s="226">
        <f>+S378+S370+S368</f>
        <v>0</v>
      </c>
      <c r="T379" s="226">
        <f>+S379+R379+Q379</f>
        <v>0</v>
      </c>
      <c r="U379" s="226">
        <f>+U378+U370+U368</f>
        <v>18213624</v>
      </c>
      <c r="V379" s="226">
        <f>+V378+V370+V368</f>
        <v>10922507</v>
      </c>
      <c r="W379" s="226">
        <f>+W378+W370+W368</f>
        <v>0</v>
      </c>
      <c r="X379" s="227">
        <f>+W379+V379+U379</f>
        <v>29136131</v>
      </c>
      <c r="Y379" s="226">
        <f>+Y378+Y370+Y368</f>
        <v>0</v>
      </c>
      <c r="Z379" s="226">
        <f>+Z378+Z370+Z368</f>
        <v>0</v>
      </c>
      <c r="AA379" s="226">
        <f>+AA378+AA370+AA368</f>
        <v>0</v>
      </c>
      <c r="AB379" s="226">
        <f>+AA379+Z379+Y379</f>
        <v>0</v>
      </c>
      <c r="AC379" s="226">
        <f>+AC378+AC370+AC368</f>
        <v>18213624</v>
      </c>
      <c r="AD379" s="226">
        <f>+AD378+AD370+AD368</f>
        <v>10922507</v>
      </c>
      <c r="AE379" s="226">
        <f>+AE378+AE370+AE368</f>
        <v>0</v>
      </c>
      <c r="AF379" s="227">
        <f>+AE379+AD379+AC379</f>
        <v>29136131</v>
      </c>
      <c r="AH379" s="273"/>
      <c r="AI379" s="273"/>
      <c r="AJ379" s="273"/>
      <c r="AK379" s="273"/>
      <c r="AL379" s="273"/>
    </row>
    <row r="380" spans="1:38" ht="17.25" customHeight="1" x14ac:dyDescent="0.2">
      <c r="A380" s="4"/>
      <c r="B380" s="127" t="s">
        <v>147</v>
      </c>
      <c r="C380" s="127"/>
      <c r="D380" s="127"/>
      <c r="E380" s="272"/>
      <c r="F380" s="272"/>
      <c r="G380" s="272"/>
      <c r="H380" s="272"/>
      <c r="I380" s="272"/>
      <c r="J380" s="272"/>
      <c r="K380" s="272"/>
      <c r="L380" s="272"/>
      <c r="M380" s="272"/>
      <c r="N380" s="272"/>
      <c r="O380" s="272"/>
      <c r="P380" s="287" t="s">
        <v>126</v>
      </c>
      <c r="Q380" s="272"/>
      <c r="R380" s="272"/>
      <c r="S380" s="272"/>
      <c r="T380" s="272"/>
      <c r="U380" s="272"/>
      <c r="V380" s="272"/>
      <c r="W380" s="272"/>
      <c r="X380" s="3" t="s">
        <v>126</v>
      </c>
      <c r="Y380" s="272"/>
      <c r="Z380" s="272"/>
      <c r="AA380" s="272"/>
      <c r="AB380" s="272"/>
      <c r="AC380" s="272"/>
      <c r="AD380" s="272"/>
      <c r="AE380" s="272"/>
      <c r="AF380" s="3"/>
      <c r="AK380" s="273"/>
      <c r="AL380" s="273"/>
    </row>
    <row r="381" spans="1:38" ht="17.25" hidden="1" customHeight="1" outlineLevel="1" x14ac:dyDescent="0.2">
      <c r="A381" s="4"/>
      <c r="B381" s="128"/>
      <c r="C381" s="129"/>
      <c r="D381" s="129"/>
      <c r="E381" s="130">
        <f>+E368-E338</f>
        <v>0</v>
      </c>
      <c r="F381" s="130">
        <f>+F340+F356-F338</f>
        <v>0</v>
      </c>
      <c r="G381" s="130">
        <f>+G340+G356-G338</f>
        <v>0</v>
      </c>
      <c r="H381" s="130">
        <f>+H340+H356-H338</f>
        <v>0</v>
      </c>
      <c r="I381" s="130">
        <f>+I368-I338</f>
        <v>0</v>
      </c>
      <c r="J381" s="130">
        <f>+J340+J356-J338</f>
        <v>0</v>
      </c>
      <c r="K381" s="130">
        <f>+K340+K356-K338</f>
        <v>0</v>
      </c>
      <c r="L381" s="130">
        <f>+L340+L356-L338</f>
        <v>0</v>
      </c>
      <c r="M381" s="130">
        <f>+M368-M338</f>
        <v>0</v>
      </c>
      <c r="N381" s="130">
        <f>+N340+N356-N338</f>
        <v>0</v>
      </c>
      <c r="O381" s="130">
        <f>+O340+O356-O338</f>
        <v>0</v>
      </c>
      <c r="P381" s="130">
        <f>+P340+P356-P338</f>
        <v>0</v>
      </c>
      <c r="Q381" s="130">
        <f>+Q368-Q338</f>
        <v>0</v>
      </c>
      <c r="R381" s="130">
        <f>+R340+R356-R338</f>
        <v>0</v>
      </c>
      <c r="S381" s="130">
        <f>+S340+S356-S338</f>
        <v>0</v>
      </c>
      <c r="T381" s="130">
        <f>+T340+T356-T338</f>
        <v>0</v>
      </c>
      <c r="U381" s="130">
        <f>+U368-U338</f>
        <v>0</v>
      </c>
      <c r="V381" s="130">
        <f>+V340+V356-V338</f>
        <v>0</v>
      </c>
      <c r="W381" s="130">
        <f>+W340+W356-W338</f>
        <v>0</v>
      </c>
      <c r="X381" s="130">
        <f>+X340+X356-X338</f>
        <v>0</v>
      </c>
      <c r="Y381" s="130">
        <f>+Y368-Y338</f>
        <v>0</v>
      </c>
      <c r="Z381" s="130">
        <f>+Z340+Z356-Z338</f>
        <v>0</v>
      </c>
      <c r="AA381" s="130">
        <f>+AA340+AA356-AA338</f>
        <v>0</v>
      </c>
      <c r="AB381" s="130">
        <f>+AB340+AB356-AB338</f>
        <v>0</v>
      </c>
      <c r="AC381" s="130">
        <f>+AC368-AC338</f>
        <v>0</v>
      </c>
      <c r="AD381" s="130">
        <f>+AD340+AD356-AD338</f>
        <v>0</v>
      </c>
      <c r="AE381" s="130">
        <f>+AE340+AE356-AE338</f>
        <v>0</v>
      </c>
      <c r="AF381" s="130">
        <f>+AF340+AF356-AF338</f>
        <v>0</v>
      </c>
    </row>
    <row r="382" spans="1:38" ht="17.25" hidden="1" customHeight="1" outlineLevel="1" x14ac:dyDescent="0.2">
      <c r="A382" s="4"/>
      <c r="B382" s="131" t="s">
        <v>90</v>
      </c>
      <c r="C382" s="43"/>
      <c r="D382" s="43"/>
      <c r="E382" s="261" t="str">
        <f>+E6</f>
        <v>Eredeti előirányzat
2025. évi terv</v>
      </c>
      <c r="F382" s="261"/>
      <c r="G382" s="261"/>
      <c r="H382" s="261"/>
      <c r="I382" s="261" t="str">
        <f>+I6</f>
        <v>1 számú módosítás</v>
      </c>
      <c r="J382" s="261"/>
      <c r="K382" s="261"/>
      <c r="L382" s="261"/>
      <c r="M382" s="261" t="str">
        <f>+M6</f>
        <v>1. Módosított előirányzat</v>
      </c>
      <c r="N382" s="261"/>
      <c r="O382" s="261"/>
      <c r="P382" s="261"/>
      <c r="Q382" s="261" t="str">
        <f>+Q6</f>
        <v>2 számú módosítás</v>
      </c>
      <c r="R382" s="261"/>
      <c r="S382" s="261"/>
      <c r="T382" s="261"/>
      <c r="U382" s="261" t="str">
        <f>+U6</f>
        <v>2. Módosított előirányzat</v>
      </c>
      <c r="V382" s="261"/>
      <c r="W382" s="261"/>
      <c r="X382" s="261"/>
      <c r="Y382" s="94" t="str">
        <f>+Y6</f>
        <v>3 számú módosítás</v>
      </c>
      <c r="Z382" s="94"/>
      <c r="AA382" s="94"/>
      <c r="AB382" s="94"/>
      <c r="AC382" s="94" t="str">
        <f>+AC6</f>
        <v>3. Módosított előirányzat</v>
      </c>
      <c r="AD382" s="94"/>
      <c r="AE382" s="94"/>
      <c r="AF382" s="94"/>
      <c r="AH382" s="130"/>
      <c r="AI382" s="130"/>
      <c r="AJ382" s="130"/>
      <c r="AK382" s="130"/>
      <c r="AL382" s="130"/>
    </row>
    <row r="383" spans="1:38" ht="17.25" hidden="1" customHeight="1" outlineLevel="1" x14ac:dyDescent="0.2">
      <c r="A383" s="4"/>
      <c r="B383" s="132"/>
      <c r="C383" s="133">
        <v>5</v>
      </c>
      <c r="D383" s="134" t="s">
        <v>91</v>
      </c>
      <c r="E383" s="135">
        <v>7697026</v>
      </c>
      <c r="F383" s="135">
        <v>507303</v>
      </c>
      <c r="G383" s="135">
        <v>0</v>
      </c>
      <c r="H383" s="135">
        <f t="shared" ref="H383" si="407">+G383+F383+E383</f>
        <v>8204329</v>
      </c>
      <c r="I383" s="135">
        <v>119293</v>
      </c>
      <c r="J383" s="135">
        <v>0</v>
      </c>
      <c r="K383" s="135">
        <v>0</v>
      </c>
      <c r="L383" s="135">
        <f t="shared" ref="L383" si="408">+K383+J383+I383</f>
        <v>119293</v>
      </c>
      <c r="M383" s="135">
        <v>7816319</v>
      </c>
      <c r="N383" s="135">
        <v>507303</v>
      </c>
      <c r="O383" s="135">
        <v>0</v>
      </c>
      <c r="P383" s="135">
        <f t="shared" ref="P383" si="409">+O383+N383+M383</f>
        <v>8323622</v>
      </c>
      <c r="Q383" s="135">
        <v>0</v>
      </c>
      <c r="R383" s="135">
        <v>0</v>
      </c>
      <c r="S383" s="135">
        <v>0</v>
      </c>
      <c r="T383" s="135">
        <f>+S383+R383+Q383</f>
        <v>0</v>
      </c>
      <c r="U383" s="135">
        <v>7816319</v>
      </c>
      <c r="V383" s="135">
        <v>507303</v>
      </c>
      <c r="W383" s="135">
        <v>0</v>
      </c>
      <c r="X383" s="135">
        <f t="shared" ref="X383" si="410">+W383+V383+U383</f>
        <v>8323622</v>
      </c>
      <c r="Y383" s="135">
        <v>0</v>
      </c>
      <c r="Z383" s="135">
        <v>0</v>
      </c>
      <c r="AA383" s="135">
        <v>0</v>
      </c>
      <c r="AB383" s="135">
        <f>+AA383+Z383+Y383</f>
        <v>0</v>
      </c>
      <c r="AC383" s="135">
        <v>7816319</v>
      </c>
      <c r="AD383" s="135">
        <v>507303</v>
      </c>
      <c r="AE383" s="135">
        <v>0</v>
      </c>
      <c r="AF383" s="135">
        <f t="shared" ref="AF383" si="411">+AE383+AD383+AC383</f>
        <v>8323622</v>
      </c>
      <c r="AG383" s="273"/>
    </row>
    <row r="384" spans="1:38" ht="17.25" hidden="1" customHeight="1" outlineLevel="1" x14ac:dyDescent="0.2">
      <c r="A384" s="4"/>
      <c r="B384" s="136"/>
      <c r="C384" s="137">
        <v>9</v>
      </c>
      <c r="D384" s="138" t="s">
        <v>92</v>
      </c>
      <c r="E384" s="139">
        <v>954499</v>
      </c>
      <c r="F384" s="139">
        <v>904202</v>
      </c>
      <c r="G384" s="139">
        <v>0</v>
      </c>
      <c r="H384" s="139">
        <f>+E384+F384+G384</f>
        <v>1858701</v>
      </c>
      <c r="I384" s="139">
        <v>-39413</v>
      </c>
      <c r="J384" s="139">
        <v>-6316</v>
      </c>
      <c r="K384" s="139">
        <v>0</v>
      </c>
      <c r="L384" s="139">
        <f>+I384+J384+K384</f>
        <v>-45729</v>
      </c>
      <c r="M384" s="139">
        <v>915086</v>
      </c>
      <c r="N384" s="139">
        <v>897886</v>
      </c>
      <c r="O384" s="139">
        <v>0</v>
      </c>
      <c r="P384" s="139">
        <f>+M384+N384+O384</f>
        <v>1812972</v>
      </c>
      <c r="Q384" s="139">
        <v>0</v>
      </c>
      <c r="R384" s="139">
        <v>0</v>
      </c>
      <c r="S384" s="139">
        <v>0</v>
      </c>
      <c r="T384" s="139">
        <f>+Q384+R384+S384</f>
        <v>0</v>
      </c>
      <c r="U384" s="139">
        <v>915086</v>
      </c>
      <c r="V384" s="139">
        <v>897886</v>
      </c>
      <c r="W384" s="139">
        <v>0</v>
      </c>
      <c r="X384" s="139">
        <f>+U384+V384+W384</f>
        <v>1812972</v>
      </c>
      <c r="Y384" s="139">
        <v>0</v>
      </c>
      <c r="Z384" s="139">
        <v>0</v>
      </c>
      <c r="AA384" s="139">
        <v>0</v>
      </c>
      <c r="AB384" s="139">
        <f>+Y384+Z384+AA384</f>
        <v>0</v>
      </c>
      <c r="AC384" s="139">
        <v>915086</v>
      </c>
      <c r="AD384" s="139">
        <v>897886</v>
      </c>
      <c r="AE384" s="139">
        <v>0</v>
      </c>
      <c r="AF384" s="139">
        <f>+AC384+AD384+AE384</f>
        <v>1812972</v>
      </c>
      <c r="AG384" s="273"/>
    </row>
    <row r="385" spans="1:33" ht="17.25" hidden="1" customHeight="1" outlineLevel="1" x14ac:dyDescent="0.2">
      <c r="A385" s="4"/>
      <c r="B385" s="136"/>
      <c r="C385" s="137">
        <v>8</v>
      </c>
      <c r="D385" s="138" t="s">
        <v>93</v>
      </c>
      <c r="E385" s="139">
        <v>3485949</v>
      </c>
      <c r="F385" s="139">
        <v>121679</v>
      </c>
      <c r="G385" s="139">
        <v>0</v>
      </c>
      <c r="H385" s="139">
        <f>+E385+F385+G385</f>
        <v>3607628</v>
      </c>
      <c r="I385" s="139">
        <v>0</v>
      </c>
      <c r="J385" s="139">
        <v>21805</v>
      </c>
      <c r="K385" s="139">
        <v>0</v>
      </c>
      <c r="L385" s="139">
        <f t="shared" ref="L385" si="412">+I385+J385+K385</f>
        <v>21805</v>
      </c>
      <c r="M385" s="139">
        <v>3485949</v>
      </c>
      <c r="N385" s="139">
        <v>143484</v>
      </c>
      <c r="O385" s="139">
        <v>0</v>
      </c>
      <c r="P385" s="139">
        <f t="shared" ref="P385" si="413">+M385+N385+O385</f>
        <v>3629433</v>
      </c>
      <c r="Q385" s="139">
        <v>0</v>
      </c>
      <c r="R385" s="139">
        <v>0</v>
      </c>
      <c r="S385" s="139">
        <v>0</v>
      </c>
      <c r="T385" s="139">
        <f t="shared" ref="T385" si="414">+Q385+R385+S385</f>
        <v>0</v>
      </c>
      <c r="U385" s="139">
        <v>3485949</v>
      </c>
      <c r="V385" s="139">
        <v>143484</v>
      </c>
      <c r="W385" s="139">
        <v>0</v>
      </c>
      <c r="X385" s="139">
        <f t="shared" ref="X385" si="415">+U385+V385+W385</f>
        <v>3629433</v>
      </c>
      <c r="Y385" s="139">
        <v>0</v>
      </c>
      <c r="Z385" s="139">
        <v>0</v>
      </c>
      <c r="AA385" s="139">
        <v>0</v>
      </c>
      <c r="AB385" s="139">
        <f t="shared" ref="AB385" si="416">+Y385+Z385+AA385</f>
        <v>0</v>
      </c>
      <c r="AC385" s="139">
        <v>3485949</v>
      </c>
      <c r="AD385" s="139">
        <v>143484</v>
      </c>
      <c r="AE385" s="139">
        <v>0</v>
      </c>
      <c r="AF385" s="139">
        <f t="shared" ref="AF385" si="417">+AC385+AD385+AE385</f>
        <v>3629433</v>
      </c>
      <c r="AG385" s="273"/>
    </row>
    <row r="386" spans="1:33" ht="17.25" hidden="1" customHeight="1" outlineLevel="1" x14ac:dyDescent="0.2">
      <c r="A386" s="4"/>
      <c r="B386" s="136"/>
      <c r="C386" s="137">
        <v>12</v>
      </c>
      <c r="D386" s="138" t="s">
        <v>17</v>
      </c>
      <c r="E386" s="139">
        <v>212490</v>
      </c>
      <c r="F386" s="139">
        <v>307684</v>
      </c>
      <c r="G386" s="139">
        <v>0</v>
      </c>
      <c r="H386" s="139">
        <f>+G386+F386+E386</f>
        <v>520174</v>
      </c>
      <c r="I386" s="139">
        <v>17169</v>
      </c>
      <c r="J386" s="139">
        <v>2641</v>
      </c>
      <c r="K386" s="139">
        <v>0</v>
      </c>
      <c r="L386" s="139">
        <f>+K386+J386+I386</f>
        <v>19810</v>
      </c>
      <c r="M386" s="139">
        <v>229659</v>
      </c>
      <c r="N386" s="139">
        <v>310325</v>
      </c>
      <c r="O386" s="139">
        <v>0</v>
      </c>
      <c r="P386" s="139">
        <f>+O386+N386+M386</f>
        <v>539984</v>
      </c>
      <c r="Q386" s="139">
        <v>0</v>
      </c>
      <c r="R386" s="139">
        <v>0</v>
      </c>
      <c r="S386" s="139">
        <v>0</v>
      </c>
      <c r="T386" s="139">
        <f>+S386+R386+Q386</f>
        <v>0</v>
      </c>
      <c r="U386" s="139">
        <v>229659</v>
      </c>
      <c r="V386" s="139">
        <v>310325</v>
      </c>
      <c r="W386" s="139">
        <v>0</v>
      </c>
      <c r="X386" s="139">
        <f>+W386+V386+U386</f>
        <v>539984</v>
      </c>
      <c r="Y386" s="139">
        <v>0</v>
      </c>
      <c r="Z386" s="139">
        <v>0</v>
      </c>
      <c r="AA386" s="139">
        <v>0</v>
      </c>
      <c r="AB386" s="139">
        <f>+AA386+Z386+Y386</f>
        <v>0</v>
      </c>
      <c r="AC386" s="139">
        <v>229659</v>
      </c>
      <c r="AD386" s="139">
        <v>310325</v>
      </c>
      <c r="AE386" s="139">
        <v>0</v>
      </c>
      <c r="AF386" s="139">
        <f>+AE386+AD386+AC386</f>
        <v>539984</v>
      </c>
      <c r="AG386" s="273"/>
    </row>
    <row r="387" spans="1:33" ht="17.25" hidden="1" customHeight="1" outlineLevel="1" x14ac:dyDescent="0.2">
      <c r="A387" s="4"/>
      <c r="B387" s="136"/>
      <c r="C387" s="137"/>
      <c r="D387" s="140" t="s">
        <v>77</v>
      </c>
      <c r="E387" s="139">
        <v>0</v>
      </c>
      <c r="F387" s="139">
        <v>0</v>
      </c>
      <c r="G387" s="139">
        <v>0</v>
      </c>
      <c r="H387" s="139">
        <f>+G387+F387+E387</f>
        <v>0</v>
      </c>
      <c r="I387" s="139">
        <v>0</v>
      </c>
      <c r="J387" s="139">
        <v>0</v>
      </c>
      <c r="K387" s="139">
        <v>0</v>
      </c>
      <c r="L387" s="139">
        <f>+K387+J387+I387</f>
        <v>0</v>
      </c>
      <c r="M387" s="139">
        <v>0</v>
      </c>
      <c r="N387" s="139">
        <v>0</v>
      </c>
      <c r="O387" s="139">
        <v>0</v>
      </c>
      <c r="P387" s="139">
        <f>+O387+N387+M387</f>
        <v>0</v>
      </c>
      <c r="Q387" s="139">
        <v>0</v>
      </c>
      <c r="R387" s="139">
        <v>0</v>
      </c>
      <c r="S387" s="139">
        <v>0</v>
      </c>
      <c r="T387" s="139">
        <f>+S387+R387+Q387</f>
        <v>0</v>
      </c>
      <c r="U387" s="139">
        <v>0</v>
      </c>
      <c r="V387" s="139">
        <v>0</v>
      </c>
      <c r="W387" s="139">
        <v>0</v>
      </c>
      <c r="X387" s="139">
        <f>+W387+V387+U387</f>
        <v>0</v>
      </c>
      <c r="Y387" s="139">
        <v>0</v>
      </c>
      <c r="Z387" s="139">
        <v>0</v>
      </c>
      <c r="AA387" s="139">
        <v>0</v>
      </c>
      <c r="AB387" s="139">
        <f>+AA387+Z387+Y387</f>
        <v>0</v>
      </c>
      <c r="AC387" s="139">
        <v>0</v>
      </c>
      <c r="AD387" s="139">
        <v>0</v>
      </c>
      <c r="AE387" s="139">
        <v>0</v>
      </c>
      <c r="AF387" s="139">
        <f>+AE387+AD387+AC387</f>
        <v>0</v>
      </c>
    </row>
    <row r="388" spans="1:33" ht="17.25" hidden="1" customHeight="1" outlineLevel="1" x14ac:dyDescent="0.2">
      <c r="A388" s="4"/>
      <c r="B388" s="136"/>
      <c r="C388" s="137">
        <v>13</v>
      </c>
      <c r="D388" s="138" t="s">
        <v>78</v>
      </c>
      <c r="E388" s="139">
        <v>303739</v>
      </c>
      <c r="F388" s="139">
        <v>50065</v>
      </c>
      <c r="G388" s="139">
        <v>0</v>
      </c>
      <c r="H388" s="139">
        <f>+G388+F388+E388</f>
        <v>353804</v>
      </c>
      <c r="I388" s="139">
        <v>9710</v>
      </c>
      <c r="J388" s="139">
        <v>0</v>
      </c>
      <c r="K388" s="139">
        <v>0</v>
      </c>
      <c r="L388" s="139">
        <f t="shared" ref="L388" si="418">+K388+J388+I388</f>
        <v>9710</v>
      </c>
      <c r="M388" s="139">
        <v>313449</v>
      </c>
      <c r="N388" s="139">
        <v>50065</v>
      </c>
      <c r="O388" s="139">
        <v>0</v>
      </c>
      <c r="P388" s="139">
        <f t="shared" ref="P388" si="419">+O388+N388+M388</f>
        <v>363514</v>
      </c>
      <c r="Q388" s="139">
        <v>0</v>
      </c>
      <c r="R388" s="139">
        <v>0</v>
      </c>
      <c r="S388" s="139">
        <v>0</v>
      </c>
      <c r="T388" s="139">
        <f t="shared" ref="T388" si="420">+S388+R388+Q388</f>
        <v>0</v>
      </c>
      <c r="U388" s="139">
        <v>313449</v>
      </c>
      <c r="V388" s="139">
        <v>50065</v>
      </c>
      <c r="W388" s="139">
        <v>0</v>
      </c>
      <c r="X388" s="139">
        <f t="shared" ref="X388" si="421">+W388+V388+U388</f>
        <v>363514</v>
      </c>
      <c r="Y388" s="139">
        <v>0</v>
      </c>
      <c r="Z388" s="139">
        <v>0</v>
      </c>
      <c r="AA388" s="139">
        <v>0</v>
      </c>
      <c r="AB388" s="139">
        <f t="shared" ref="AB388" si="422">+AA388+Z388+Y388</f>
        <v>0</v>
      </c>
      <c r="AC388" s="139">
        <v>313449</v>
      </c>
      <c r="AD388" s="139">
        <v>50065</v>
      </c>
      <c r="AE388" s="139">
        <v>0</v>
      </c>
      <c r="AF388" s="139">
        <f t="shared" ref="AF388" si="423">+AE388+AD388+AC388</f>
        <v>363514</v>
      </c>
      <c r="AG388" s="273"/>
    </row>
    <row r="389" spans="1:33" ht="17.25" hidden="1" customHeight="1" outlineLevel="1" x14ac:dyDescent="0.2">
      <c r="A389" s="4"/>
      <c r="B389" s="136"/>
      <c r="C389" s="137"/>
      <c r="D389" s="140" t="s">
        <v>79</v>
      </c>
      <c r="E389" s="139">
        <v>0</v>
      </c>
      <c r="F389" s="139">
        <v>0</v>
      </c>
      <c r="G389" s="139">
        <v>0</v>
      </c>
      <c r="H389" s="139">
        <f>+G389+F389+E389</f>
        <v>0</v>
      </c>
      <c r="I389" s="139">
        <v>0</v>
      </c>
      <c r="J389" s="139">
        <v>0</v>
      </c>
      <c r="K389" s="139">
        <v>0</v>
      </c>
      <c r="L389" s="139">
        <f>+K389+J389+I389</f>
        <v>0</v>
      </c>
      <c r="M389" s="139">
        <v>0</v>
      </c>
      <c r="N389" s="139">
        <v>0</v>
      </c>
      <c r="O389" s="139">
        <v>0</v>
      </c>
      <c r="P389" s="139">
        <f>+O389+N389+M389</f>
        <v>0</v>
      </c>
      <c r="Q389" s="139">
        <v>0</v>
      </c>
      <c r="R389" s="139">
        <v>0</v>
      </c>
      <c r="S389" s="139">
        <v>0</v>
      </c>
      <c r="T389" s="139">
        <f>+S389+R389+Q389</f>
        <v>0</v>
      </c>
      <c r="U389" s="139">
        <v>0</v>
      </c>
      <c r="V389" s="139">
        <v>0</v>
      </c>
      <c r="W389" s="139">
        <v>0</v>
      </c>
      <c r="X389" s="139">
        <f>+W389+V389+U389</f>
        <v>0</v>
      </c>
      <c r="Y389" s="139">
        <v>0</v>
      </c>
      <c r="Z389" s="139">
        <v>0</v>
      </c>
      <c r="AA389" s="139">
        <v>0</v>
      </c>
      <c r="AB389" s="139">
        <f>+AA389+Z389+Y389</f>
        <v>0</v>
      </c>
      <c r="AC389" s="139">
        <v>0</v>
      </c>
      <c r="AD389" s="139">
        <v>0</v>
      </c>
      <c r="AE389" s="139">
        <v>0</v>
      </c>
      <c r="AF389" s="139">
        <f>+AE389+AD389+AC389</f>
        <v>0</v>
      </c>
    </row>
    <row r="390" spans="1:33" ht="17.25" hidden="1" customHeight="1" outlineLevel="1" x14ac:dyDescent="0.2">
      <c r="A390" s="4"/>
      <c r="B390" s="141"/>
      <c r="C390" s="142">
        <v>16</v>
      </c>
      <c r="D390" s="143" t="s">
        <v>80</v>
      </c>
      <c r="E390" s="144">
        <v>0</v>
      </c>
      <c r="F390" s="144">
        <v>107667</v>
      </c>
      <c r="G390" s="144">
        <v>0</v>
      </c>
      <c r="H390" s="144">
        <f>+G390+F390+E390</f>
        <v>107667</v>
      </c>
      <c r="I390" s="144">
        <v>0</v>
      </c>
      <c r="J390" s="144">
        <v>0</v>
      </c>
      <c r="K390" s="144">
        <v>0</v>
      </c>
      <c r="L390" s="144">
        <f t="shared" ref="L390" si="424">+K390+J390+I390</f>
        <v>0</v>
      </c>
      <c r="M390" s="144">
        <v>0</v>
      </c>
      <c r="N390" s="144">
        <v>107667</v>
      </c>
      <c r="O390" s="144">
        <v>0</v>
      </c>
      <c r="P390" s="144">
        <f t="shared" ref="P390" si="425">+O390+N390+M390</f>
        <v>107667</v>
      </c>
      <c r="Q390" s="144">
        <v>0</v>
      </c>
      <c r="R390" s="144">
        <v>0</v>
      </c>
      <c r="S390" s="144">
        <v>0</v>
      </c>
      <c r="T390" s="144">
        <f t="shared" ref="T390" si="426">+S390+R390+Q390</f>
        <v>0</v>
      </c>
      <c r="U390" s="144">
        <v>0</v>
      </c>
      <c r="V390" s="144">
        <v>107667</v>
      </c>
      <c r="W390" s="144">
        <v>0</v>
      </c>
      <c r="X390" s="144">
        <f t="shared" ref="X390" si="427">+W390+V390+U390</f>
        <v>107667</v>
      </c>
      <c r="Y390" s="144">
        <v>0</v>
      </c>
      <c r="Z390" s="144">
        <v>0</v>
      </c>
      <c r="AA390" s="144">
        <v>0</v>
      </c>
      <c r="AB390" s="144">
        <f t="shared" ref="AB390" si="428">+AA390+Z390+Y390</f>
        <v>0</v>
      </c>
      <c r="AC390" s="144">
        <v>0</v>
      </c>
      <c r="AD390" s="144">
        <v>107667</v>
      </c>
      <c r="AE390" s="144">
        <v>0</v>
      </c>
      <c r="AF390" s="144">
        <f t="shared" ref="AF390" si="429">+AE390+AD390+AC390</f>
        <v>107667</v>
      </c>
      <c r="AG390" s="273"/>
    </row>
    <row r="391" spans="1:33" ht="17.25" hidden="1" customHeight="1" outlineLevel="1" x14ac:dyDescent="0.2">
      <c r="A391" s="4"/>
      <c r="B391" s="128"/>
      <c r="C391" s="129"/>
      <c r="D391" s="129"/>
      <c r="E391" s="129"/>
      <c r="F391" s="129"/>
      <c r="G391" s="129"/>
      <c r="H391" s="130"/>
      <c r="I391" s="129"/>
      <c r="J391" s="129"/>
      <c r="K391" s="129"/>
      <c r="L391" s="129"/>
      <c r="M391" s="129"/>
      <c r="N391" s="129"/>
      <c r="O391" s="129"/>
      <c r="P391" s="129"/>
      <c r="Q391" s="129"/>
      <c r="R391" s="129"/>
      <c r="S391" s="129"/>
      <c r="T391" s="129"/>
      <c r="U391" s="129"/>
      <c r="V391" s="129"/>
      <c r="W391" s="129"/>
      <c r="X391" s="130"/>
      <c r="Y391" s="129"/>
      <c r="Z391" s="129"/>
      <c r="AA391" s="129"/>
      <c r="AB391" s="129"/>
      <c r="AC391" s="129"/>
      <c r="AD391" s="129"/>
      <c r="AE391" s="129"/>
      <c r="AF391" s="130"/>
      <c r="AG391" s="273"/>
    </row>
    <row r="392" spans="1:33" ht="17.25" hidden="1" customHeight="1" outlineLevel="1" x14ac:dyDescent="0.2">
      <c r="A392" s="4"/>
      <c r="B392" s="288" t="s">
        <v>94</v>
      </c>
      <c r="C392" s="289"/>
      <c r="D392" s="289"/>
      <c r="E392" s="261"/>
      <c r="F392" s="261"/>
      <c r="G392" s="261"/>
      <c r="H392" s="261"/>
      <c r="I392" s="261"/>
      <c r="J392" s="261"/>
      <c r="K392" s="261"/>
      <c r="L392" s="261"/>
      <c r="M392" s="261"/>
      <c r="N392" s="261"/>
      <c r="O392" s="261"/>
      <c r="P392" s="261"/>
      <c r="Q392" s="176"/>
      <c r="R392" s="177"/>
      <c r="S392" s="177"/>
      <c r="T392" s="178"/>
      <c r="U392" s="94"/>
      <c r="V392" s="94"/>
      <c r="W392" s="94"/>
      <c r="X392" s="94"/>
      <c r="Y392" s="176"/>
      <c r="Z392" s="177"/>
      <c r="AA392" s="177"/>
      <c r="AB392" s="178"/>
      <c r="AC392" s="94"/>
      <c r="AD392" s="94"/>
      <c r="AE392" s="94"/>
      <c r="AF392" s="94"/>
    </row>
    <row r="393" spans="1:33" ht="17.25" hidden="1" customHeight="1" outlineLevel="1" x14ac:dyDescent="0.2">
      <c r="A393" s="4"/>
      <c r="B393" s="290"/>
      <c r="C393" s="291" t="s">
        <v>110</v>
      </c>
      <c r="D393" s="292" t="s">
        <v>91</v>
      </c>
      <c r="E393" s="293">
        <f>+E383-E375</f>
        <v>0</v>
      </c>
      <c r="F393" s="293">
        <f>+F383-F375</f>
        <v>0</v>
      </c>
      <c r="G393" s="293">
        <f>+G383-G375</f>
        <v>0</v>
      </c>
      <c r="H393" s="293">
        <f>+H383-H375</f>
        <v>0</v>
      </c>
      <c r="I393" s="293">
        <f t="shared" ref="I393:T393" si="430">+I383-I375</f>
        <v>0</v>
      </c>
      <c r="J393" s="293">
        <f t="shared" si="430"/>
        <v>0</v>
      </c>
      <c r="K393" s="293">
        <f t="shared" si="430"/>
        <v>0</v>
      </c>
      <c r="L393" s="293">
        <f t="shared" si="430"/>
        <v>0</v>
      </c>
      <c r="M393" s="293">
        <f t="shared" si="430"/>
        <v>0</v>
      </c>
      <c r="N393" s="293">
        <f t="shared" si="430"/>
        <v>0</v>
      </c>
      <c r="O393" s="293">
        <f t="shared" si="430"/>
        <v>0</v>
      </c>
      <c r="P393" s="293">
        <f t="shared" si="430"/>
        <v>0</v>
      </c>
      <c r="Q393" s="293">
        <f t="shared" si="430"/>
        <v>0</v>
      </c>
      <c r="R393" s="293">
        <f t="shared" si="430"/>
        <v>0</v>
      </c>
      <c r="S393" s="293">
        <f t="shared" si="430"/>
        <v>0</v>
      </c>
      <c r="T393" s="293">
        <f t="shared" si="430"/>
        <v>0</v>
      </c>
      <c r="U393" s="293">
        <f t="shared" ref="U393:AB393" si="431">+U383-U375</f>
        <v>0</v>
      </c>
      <c r="V393" s="293">
        <f t="shared" si="431"/>
        <v>0</v>
      </c>
      <c r="W393" s="293">
        <f t="shared" si="431"/>
        <v>0</v>
      </c>
      <c r="X393" s="293">
        <f t="shared" si="431"/>
        <v>0</v>
      </c>
      <c r="Y393" s="293">
        <f t="shared" si="431"/>
        <v>0</v>
      </c>
      <c r="Z393" s="293">
        <f t="shared" si="431"/>
        <v>0</v>
      </c>
      <c r="AA393" s="293">
        <f t="shared" si="431"/>
        <v>0</v>
      </c>
      <c r="AB393" s="293">
        <f t="shared" si="431"/>
        <v>0</v>
      </c>
      <c r="AC393" s="293">
        <f t="shared" ref="AC393:AF393" si="432">+AC383-AC375</f>
        <v>0</v>
      </c>
      <c r="AD393" s="293">
        <f t="shared" si="432"/>
        <v>0</v>
      </c>
      <c r="AE393" s="293">
        <f t="shared" si="432"/>
        <v>0</v>
      </c>
      <c r="AF393" s="293">
        <f t="shared" si="432"/>
        <v>0</v>
      </c>
    </row>
    <row r="394" spans="1:33" ht="17.25" hidden="1" customHeight="1" outlineLevel="1" x14ac:dyDescent="0.2">
      <c r="A394" s="4"/>
      <c r="B394" s="294"/>
      <c r="C394" s="295" t="s">
        <v>111</v>
      </c>
      <c r="D394" s="296" t="s">
        <v>92</v>
      </c>
      <c r="E394" s="152">
        <f>(E352+E367)-E384</f>
        <v>0</v>
      </c>
      <c r="F394" s="152">
        <f>(F352+F367)-F384</f>
        <v>0</v>
      </c>
      <c r="G394" s="152">
        <f>(G352+G367)-G384</f>
        <v>0</v>
      </c>
      <c r="H394" s="152">
        <f>(H352+H367)-H384</f>
        <v>0</v>
      </c>
      <c r="I394" s="152">
        <f t="shared" ref="I394:T394" si="433">(I352+I367)-I384</f>
        <v>0</v>
      </c>
      <c r="J394" s="152">
        <f t="shared" si="433"/>
        <v>0</v>
      </c>
      <c r="K394" s="152">
        <f t="shared" si="433"/>
        <v>0</v>
      </c>
      <c r="L394" s="152">
        <f t="shared" si="433"/>
        <v>0</v>
      </c>
      <c r="M394" s="152">
        <f t="shared" si="433"/>
        <v>0</v>
      </c>
      <c r="N394" s="152">
        <f t="shared" si="433"/>
        <v>0</v>
      </c>
      <c r="O394" s="152">
        <f t="shared" si="433"/>
        <v>0</v>
      </c>
      <c r="P394" s="152">
        <f t="shared" si="433"/>
        <v>0</v>
      </c>
      <c r="Q394" s="152">
        <f t="shared" si="433"/>
        <v>0</v>
      </c>
      <c r="R394" s="152">
        <f t="shared" si="433"/>
        <v>0</v>
      </c>
      <c r="S394" s="152">
        <f t="shared" si="433"/>
        <v>0</v>
      </c>
      <c r="T394" s="152">
        <f t="shared" si="433"/>
        <v>0</v>
      </c>
      <c r="U394" s="152">
        <f t="shared" ref="U394:AB394" si="434">(U352+U367)-U384</f>
        <v>0</v>
      </c>
      <c r="V394" s="152">
        <f t="shared" si="434"/>
        <v>0</v>
      </c>
      <c r="W394" s="152">
        <f t="shared" si="434"/>
        <v>0</v>
      </c>
      <c r="X394" s="152">
        <f t="shared" si="434"/>
        <v>0</v>
      </c>
      <c r="Y394" s="152">
        <f t="shared" si="434"/>
        <v>0</v>
      </c>
      <c r="Z394" s="152">
        <f t="shared" si="434"/>
        <v>0</v>
      </c>
      <c r="AA394" s="152">
        <f t="shared" si="434"/>
        <v>0</v>
      </c>
      <c r="AB394" s="152">
        <f t="shared" si="434"/>
        <v>0</v>
      </c>
      <c r="AC394" s="152">
        <f t="shared" ref="AC394:AF394" si="435">(AC352+AC367)-AC384</f>
        <v>0</v>
      </c>
      <c r="AD394" s="152">
        <f t="shared" si="435"/>
        <v>0</v>
      </c>
      <c r="AE394" s="152">
        <f t="shared" si="435"/>
        <v>0</v>
      </c>
      <c r="AF394" s="152">
        <f t="shared" si="435"/>
        <v>0</v>
      </c>
    </row>
    <row r="395" spans="1:33" ht="17.25" hidden="1" customHeight="1" outlineLevel="1" x14ac:dyDescent="0.2">
      <c r="A395" s="4"/>
      <c r="B395" s="294"/>
      <c r="C395" s="295" t="s">
        <v>112</v>
      </c>
      <c r="D395" s="296" t="s">
        <v>93</v>
      </c>
      <c r="E395" s="152">
        <f>+E353-E385</f>
        <v>0</v>
      </c>
      <c r="F395" s="152">
        <f>+F353-F385</f>
        <v>0</v>
      </c>
      <c r="G395" s="152">
        <f>+G353-G385</f>
        <v>0</v>
      </c>
      <c r="H395" s="152">
        <f>+H353-H385</f>
        <v>0</v>
      </c>
      <c r="I395" s="152">
        <f t="shared" ref="I395:T395" si="436">+I353-I385</f>
        <v>0</v>
      </c>
      <c r="J395" s="152">
        <f t="shared" si="436"/>
        <v>0</v>
      </c>
      <c r="K395" s="152">
        <f t="shared" si="436"/>
        <v>0</v>
      </c>
      <c r="L395" s="152">
        <f t="shared" si="436"/>
        <v>0</v>
      </c>
      <c r="M395" s="152">
        <f t="shared" si="436"/>
        <v>0</v>
      </c>
      <c r="N395" s="152">
        <f t="shared" si="436"/>
        <v>0</v>
      </c>
      <c r="O395" s="152">
        <f t="shared" si="436"/>
        <v>0</v>
      </c>
      <c r="P395" s="152">
        <f t="shared" si="436"/>
        <v>0</v>
      </c>
      <c r="Q395" s="152">
        <f t="shared" si="436"/>
        <v>0</v>
      </c>
      <c r="R395" s="152">
        <f t="shared" si="436"/>
        <v>0</v>
      </c>
      <c r="S395" s="152">
        <f t="shared" si="436"/>
        <v>0</v>
      </c>
      <c r="T395" s="152">
        <f t="shared" si="436"/>
        <v>0</v>
      </c>
      <c r="U395" s="152">
        <f t="shared" ref="U395:AB395" si="437">+U353-U385</f>
        <v>0</v>
      </c>
      <c r="V395" s="152">
        <f t="shared" si="437"/>
        <v>0</v>
      </c>
      <c r="W395" s="152">
        <f t="shared" si="437"/>
        <v>0</v>
      </c>
      <c r="X395" s="152">
        <f t="shared" si="437"/>
        <v>0</v>
      </c>
      <c r="Y395" s="152">
        <f t="shared" si="437"/>
        <v>0</v>
      </c>
      <c r="Z395" s="152">
        <f t="shared" si="437"/>
        <v>0</v>
      </c>
      <c r="AA395" s="152">
        <f t="shared" si="437"/>
        <v>0</v>
      </c>
      <c r="AB395" s="152">
        <f t="shared" si="437"/>
        <v>0</v>
      </c>
      <c r="AC395" s="152">
        <f t="shared" ref="AC395:AF395" si="438">+AC353-AC385</f>
        <v>0</v>
      </c>
      <c r="AD395" s="152">
        <f t="shared" si="438"/>
        <v>0</v>
      </c>
      <c r="AE395" s="152">
        <f t="shared" si="438"/>
        <v>0</v>
      </c>
      <c r="AF395" s="152">
        <f t="shared" si="438"/>
        <v>0</v>
      </c>
    </row>
    <row r="396" spans="1:33" ht="17.25" hidden="1" customHeight="1" outlineLevel="1" x14ac:dyDescent="0.2">
      <c r="A396" s="4"/>
      <c r="B396" s="294"/>
      <c r="C396" s="295" t="s">
        <v>113</v>
      </c>
      <c r="D396" s="296" t="s">
        <v>17</v>
      </c>
      <c r="E396" s="152">
        <f>+E357-E386</f>
        <v>0</v>
      </c>
      <c r="F396" s="152">
        <f>+F357-F386</f>
        <v>0</v>
      </c>
      <c r="G396" s="152">
        <f>+G357-G386</f>
        <v>0</v>
      </c>
      <c r="H396" s="152">
        <f>+H357-H386</f>
        <v>0</v>
      </c>
      <c r="I396" s="152">
        <f t="shared" ref="I396:T396" si="439">+I357-I386</f>
        <v>0</v>
      </c>
      <c r="J396" s="152">
        <f t="shared" si="439"/>
        <v>0</v>
      </c>
      <c r="K396" s="152">
        <f t="shared" si="439"/>
        <v>0</v>
      </c>
      <c r="L396" s="152">
        <f t="shared" si="439"/>
        <v>0</v>
      </c>
      <c r="M396" s="152">
        <f t="shared" si="439"/>
        <v>0</v>
      </c>
      <c r="N396" s="152">
        <f t="shared" si="439"/>
        <v>0</v>
      </c>
      <c r="O396" s="152">
        <f t="shared" si="439"/>
        <v>0</v>
      </c>
      <c r="P396" s="152">
        <f t="shared" si="439"/>
        <v>0</v>
      </c>
      <c r="Q396" s="152">
        <f t="shared" si="439"/>
        <v>0</v>
      </c>
      <c r="R396" s="152">
        <f t="shared" si="439"/>
        <v>0</v>
      </c>
      <c r="S396" s="152">
        <f t="shared" si="439"/>
        <v>0</v>
      </c>
      <c r="T396" s="152">
        <f t="shared" si="439"/>
        <v>0</v>
      </c>
      <c r="U396" s="152">
        <f t="shared" ref="U396:AB396" si="440">+U357-U386</f>
        <v>0</v>
      </c>
      <c r="V396" s="152">
        <f t="shared" si="440"/>
        <v>0</v>
      </c>
      <c r="W396" s="152">
        <f t="shared" si="440"/>
        <v>0</v>
      </c>
      <c r="X396" s="152">
        <f t="shared" si="440"/>
        <v>0</v>
      </c>
      <c r="Y396" s="152">
        <f t="shared" si="440"/>
        <v>0</v>
      </c>
      <c r="Z396" s="152">
        <f t="shared" si="440"/>
        <v>0</v>
      </c>
      <c r="AA396" s="152">
        <f t="shared" si="440"/>
        <v>0</v>
      </c>
      <c r="AB396" s="152">
        <f t="shared" si="440"/>
        <v>0</v>
      </c>
      <c r="AC396" s="152">
        <f t="shared" ref="AC396:AF396" si="441">+AC357-AC386</f>
        <v>0</v>
      </c>
      <c r="AD396" s="152">
        <f t="shared" si="441"/>
        <v>0</v>
      </c>
      <c r="AE396" s="152">
        <f t="shared" si="441"/>
        <v>0</v>
      </c>
      <c r="AF396" s="152">
        <f t="shared" si="441"/>
        <v>0</v>
      </c>
    </row>
    <row r="397" spans="1:33" ht="17.25" hidden="1" customHeight="1" outlineLevel="1" x14ac:dyDescent="0.2">
      <c r="A397" s="4"/>
      <c r="B397" s="294"/>
      <c r="C397" s="295"/>
      <c r="D397" s="297" t="s">
        <v>77</v>
      </c>
      <c r="E397" s="152">
        <f t="shared" ref="E397:T398" si="442">+E359-E387</f>
        <v>0</v>
      </c>
      <c r="F397" s="152">
        <f t="shared" si="442"/>
        <v>0</v>
      </c>
      <c r="G397" s="152">
        <f t="shared" si="442"/>
        <v>0</v>
      </c>
      <c r="H397" s="152">
        <f t="shared" si="442"/>
        <v>0</v>
      </c>
      <c r="I397" s="152">
        <f t="shared" si="442"/>
        <v>0</v>
      </c>
      <c r="J397" s="152">
        <f t="shared" si="442"/>
        <v>0</v>
      </c>
      <c r="K397" s="152">
        <f t="shared" si="442"/>
        <v>0</v>
      </c>
      <c r="L397" s="152">
        <f t="shared" si="442"/>
        <v>0</v>
      </c>
      <c r="M397" s="152">
        <f t="shared" si="442"/>
        <v>0</v>
      </c>
      <c r="N397" s="152">
        <f t="shared" si="442"/>
        <v>0</v>
      </c>
      <c r="O397" s="152">
        <f t="shared" si="442"/>
        <v>0</v>
      </c>
      <c r="P397" s="152">
        <f t="shared" si="442"/>
        <v>0</v>
      </c>
      <c r="Q397" s="152">
        <f t="shared" si="442"/>
        <v>0</v>
      </c>
      <c r="R397" s="152">
        <f t="shared" si="442"/>
        <v>0</v>
      </c>
      <c r="S397" s="152">
        <f t="shared" si="442"/>
        <v>0</v>
      </c>
      <c r="T397" s="152">
        <f t="shared" si="442"/>
        <v>0</v>
      </c>
      <c r="U397" s="152">
        <f t="shared" ref="U397:AB397" si="443">+U359-U387</f>
        <v>0</v>
      </c>
      <c r="V397" s="152">
        <f t="shared" si="443"/>
        <v>0</v>
      </c>
      <c r="W397" s="152">
        <f t="shared" si="443"/>
        <v>0</v>
      </c>
      <c r="X397" s="152">
        <f t="shared" si="443"/>
        <v>0</v>
      </c>
      <c r="Y397" s="152">
        <f t="shared" si="443"/>
        <v>0</v>
      </c>
      <c r="Z397" s="152">
        <f t="shared" si="443"/>
        <v>0</v>
      </c>
      <c r="AA397" s="152">
        <f t="shared" si="443"/>
        <v>0</v>
      </c>
      <c r="AB397" s="152">
        <f t="shared" si="443"/>
        <v>0</v>
      </c>
      <c r="AC397" s="152">
        <f t="shared" ref="AC397:AF397" si="444">+AC359-AC387</f>
        <v>0</v>
      </c>
      <c r="AD397" s="152">
        <f t="shared" si="444"/>
        <v>0</v>
      </c>
      <c r="AE397" s="152">
        <f t="shared" si="444"/>
        <v>0</v>
      </c>
      <c r="AF397" s="152">
        <f t="shared" si="444"/>
        <v>0</v>
      </c>
    </row>
    <row r="398" spans="1:33" ht="17.25" hidden="1" customHeight="1" outlineLevel="1" x14ac:dyDescent="0.2">
      <c r="A398" s="4"/>
      <c r="B398" s="294"/>
      <c r="C398" s="295" t="s">
        <v>114</v>
      </c>
      <c r="D398" s="296" t="s">
        <v>78</v>
      </c>
      <c r="E398" s="152">
        <f t="shared" si="442"/>
        <v>0</v>
      </c>
      <c r="F398" s="152">
        <f t="shared" si="442"/>
        <v>0</v>
      </c>
      <c r="G398" s="152">
        <f t="shared" si="442"/>
        <v>0</v>
      </c>
      <c r="H398" s="152">
        <f t="shared" si="442"/>
        <v>0</v>
      </c>
      <c r="I398" s="152">
        <f t="shared" si="442"/>
        <v>0</v>
      </c>
      <c r="J398" s="152">
        <f t="shared" si="442"/>
        <v>0</v>
      </c>
      <c r="K398" s="152">
        <f t="shared" si="442"/>
        <v>0</v>
      </c>
      <c r="L398" s="152">
        <f t="shared" si="442"/>
        <v>0</v>
      </c>
      <c r="M398" s="152">
        <f t="shared" si="442"/>
        <v>0</v>
      </c>
      <c r="N398" s="152">
        <f t="shared" si="442"/>
        <v>0</v>
      </c>
      <c r="O398" s="152">
        <f t="shared" si="442"/>
        <v>0</v>
      </c>
      <c r="P398" s="152">
        <f t="shared" si="442"/>
        <v>0</v>
      </c>
      <c r="Q398" s="152">
        <f t="shared" si="442"/>
        <v>0</v>
      </c>
      <c r="R398" s="152">
        <f t="shared" si="442"/>
        <v>0</v>
      </c>
      <c r="S398" s="152">
        <f t="shared" si="442"/>
        <v>0</v>
      </c>
      <c r="T398" s="152">
        <f t="shared" si="442"/>
        <v>0</v>
      </c>
      <c r="U398" s="152">
        <f t="shared" ref="U398:AB398" si="445">+U360-U388</f>
        <v>0</v>
      </c>
      <c r="V398" s="152">
        <f t="shared" si="445"/>
        <v>0</v>
      </c>
      <c r="W398" s="152">
        <f t="shared" si="445"/>
        <v>0</v>
      </c>
      <c r="X398" s="152">
        <f t="shared" si="445"/>
        <v>0</v>
      </c>
      <c r="Y398" s="152">
        <f t="shared" si="445"/>
        <v>0</v>
      </c>
      <c r="Z398" s="152">
        <f t="shared" si="445"/>
        <v>0</v>
      </c>
      <c r="AA398" s="152">
        <f t="shared" si="445"/>
        <v>0</v>
      </c>
      <c r="AB398" s="152">
        <f t="shared" si="445"/>
        <v>0</v>
      </c>
      <c r="AC398" s="152">
        <f t="shared" ref="AC398:AF398" si="446">+AC360-AC388</f>
        <v>0</v>
      </c>
      <c r="AD398" s="152">
        <f t="shared" si="446"/>
        <v>0</v>
      </c>
      <c r="AE398" s="152">
        <f t="shared" si="446"/>
        <v>0</v>
      </c>
      <c r="AF398" s="152">
        <f t="shared" si="446"/>
        <v>0</v>
      </c>
    </row>
    <row r="399" spans="1:33" ht="17.25" hidden="1" customHeight="1" outlineLevel="1" x14ac:dyDescent="0.2">
      <c r="A399" s="4"/>
      <c r="B399" s="294"/>
      <c r="C399" s="295"/>
      <c r="D399" s="297" t="s">
        <v>79</v>
      </c>
      <c r="E399" s="152">
        <f>+E362-E389</f>
        <v>0</v>
      </c>
      <c r="F399" s="152">
        <f>+F362-F389</f>
        <v>0</v>
      </c>
      <c r="G399" s="152">
        <f>+G362-G389</f>
        <v>0</v>
      </c>
      <c r="H399" s="152">
        <f>+H362-H389</f>
        <v>0</v>
      </c>
      <c r="I399" s="152">
        <f t="shared" ref="I399:T399" si="447">+I362-I389</f>
        <v>0</v>
      </c>
      <c r="J399" s="152">
        <f t="shared" si="447"/>
        <v>0</v>
      </c>
      <c r="K399" s="152">
        <f t="shared" si="447"/>
        <v>0</v>
      </c>
      <c r="L399" s="152">
        <f t="shared" si="447"/>
        <v>0</v>
      </c>
      <c r="M399" s="152">
        <f t="shared" si="447"/>
        <v>0</v>
      </c>
      <c r="N399" s="152">
        <f t="shared" si="447"/>
        <v>0</v>
      </c>
      <c r="O399" s="152">
        <f t="shared" si="447"/>
        <v>0</v>
      </c>
      <c r="P399" s="152">
        <f t="shared" si="447"/>
        <v>0</v>
      </c>
      <c r="Q399" s="152">
        <f t="shared" si="447"/>
        <v>0</v>
      </c>
      <c r="R399" s="152">
        <f t="shared" si="447"/>
        <v>0</v>
      </c>
      <c r="S399" s="152">
        <f t="shared" si="447"/>
        <v>0</v>
      </c>
      <c r="T399" s="152">
        <f t="shared" si="447"/>
        <v>0</v>
      </c>
      <c r="U399" s="152">
        <f t="shared" ref="U399:AB399" si="448">+U362-U389</f>
        <v>0</v>
      </c>
      <c r="V399" s="152">
        <f t="shared" si="448"/>
        <v>0</v>
      </c>
      <c r="W399" s="152">
        <f t="shared" si="448"/>
        <v>0</v>
      </c>
      <c r="X399" s="152">
        <f t="shared" si="448"/>
        <v>0</v>
      </c>
      <c r="Y399" s="152">
        <f t="shared" si="448"/>
        <v>0</v>
      </c>
      <c r="Z399" s="152">
        <f t="shared" si="448"/>
        <v>0</v>
      </c>
      <c r="AA399" s="152">
        <f t="shared" si="448"/>
        <v>0</v>
      </c>
      <c r="AB399" s="152">
        <f t="shared" si="448"/>
        <v>0</v>
      </c>
      <c r="AC399" s="152">
        <f t="shared" ref="AC399:AF399" si="449">+AC362-AC389</f>
        <v>0</v>
      </c>
      <c r="AD399" s="152">
        <f t="shared" si="449"/>
        <v>0</v>
      </c>
      <c r="AE399" s="152">
        <f t="shared" si="449"/>
        <v>0</v>
      </c>
      <c r="AF399" s="152">
        <f t="shared" si="449"/>
        <v>0</v>
      </c>
    </row>
    <row r="400" spans="1:33" ht="17.25" hidden="1" customHeight="1" outlineLevel="1" x14ac:dyDescent="0.2">
      <c r="A400" s="4"/>
      <c r="B400" s="298"/>
      <c r="C400" s="299" t="s">
        <v>115</v>
      </c>
      <c r="D400" s="300" t="s">
        <v>80</v>
      </c>
      <c r="E400" s="301">
        <f>(+E365+E366)-E390</f>
        <v>0</v>
      </c>
      <c r="F400" s="301">
        <f>(+F365+F366)-F390</f>
        <v>0</v>
      </c>
      <c r="G400" s="301">
        <f>(+G365+G366)-G390</f>
        <v>0</v>
      </c>
      <c r="H400" s="301">
        <f>(+H365+H366)-H390</f>
        <v>0</v>
      </c>
      <c r="I400" s="301">
        <f t="shared" ref="I400:T400" si="450">(+I365+I366)-I390</f>
        <v>0</v>
      </c>
      <c r="J400" s="301">
        <f t="shared" si="450"/>
        <v>0</v>
      </c>
      <c r="K400" s="301">
        <f t="shared" si="450"/>
        <v>0</v>
      </c>
      <c r="L400" s="301">
        <f t="shared" si="450"/>
        <v>0</v>
      </c>
      <c r="M400" s="301">
        <f t="shared" si="450"/>
        <v>0</v>
      </c>
      <c r="N400" s="301">
        <f t="shared" si="450"/>
        <v>0</v>
      </c>
      <c r="O400" s="301">
        <f t="shared" si="450"/>
        <v>0</v>
      </c>
      <c r="P400" s="301">
        <f t="shared" si="450"/>
        <v>0</v>
      </c>
      <c r="Q400" s="301">
        <f t="shared" si="450"/>
        <v>0</v>
      </c>
      <c r="R400" s="301">
        <f t="shared" si="450"/>
        <v>0</v>
      </c>
      <c r="S400" s="301">
        <f t="shared" si="450"/>
        <v>0</v>
      </c>
      <c r="T400" s="301">
        <f t="shared" si="450"/>
        <v>0</v>
      </c>
      <c r="U400" s="301">
        <f t="shared" ref="U400:AB400" si="451">(+U365+U366)-U390</f>
        <v>0</v>
      </c>
      <c r="V400" s="301">
        <f t="shared" si="451"/>
        <v>0</v>
      </c>
      <c r="W400" s="301">
        <f t="shared" si="451"/>
        <v>0</v>
      </c>
      <c r="X400" s="301">
        <f t="shared" si="451"/>
        <v>0</v>
      </c>
      <c r="Y400" s="301">
        <f t="shared" si="451"/>
        <v>0</v>
      </c>
      <c r="Z400" s="301">
        <f t="shared" si="451"/>
        <v>0</v>
      </c>
      <c r="AA400" s="301">
        <f t="shared" si="451"/>
        <v>0</v>
      </c>
      <c r="AB400" s="301">
        <f t="shared" si="451"/>
        <v>0</v>
      </c>
      <c r="AC400" s="301">
        <f t="shared" ref="AC400:AF400" si="452">(+AC365+AC366)-AC390</f>
        <v>0</v>
      </c>
      <c r="AD400" s="301">
        <f t="shared" si="452"/>
        <v>0</v>
      </c>
      <c r="AE400" s="301">
        <f t="shared" si="452"/>
        <v>0</v>
      </c>
      <c r="AF400" s="301">
        <f t="shared" si="452"/>
        <v>0</v>
      </c>
    </row>
    <row r="401" spans="1:32" ht="17.25" hidden="1" customHeight="1" outlineLevel="1" x14ac:dyDescent="0.2">
      <c r="A401" s="4"/>
      <c r="B401" s="272"/>
      <c r="C401" s="272"/>
      <c r="D401" s="272"/>
      <c r="E401" s="272"/>
      <c r="F401" s="272"/>
      <c r="G401" s="272"/>
      <c r="H401" s="272"/>
      <c r="I401" s="272"/>
      <c r="J401" s="272"/>
      <c r="K401" s="272"/>
      <c r="L401" s="272"/>
      <c r="M401" s="272"/>
      <c r="N401" s="272"/>
      <c r="O401" s="272"/>
      <c r="P401" s="272"/>
      <c r="Q401" s="272"/>
      <c r="R401" s="272"/>
      <c r="S401" s="272"/>
      <c r="T401" s="272"/>
      <c r="U401" s="272"/>
      <c r="V401" s="272"/>
      <c r="W401" s="272"/>
      <c r="X401" s="272"/>
      <c r="Y401" s="272"/>
      <c r="Z401" s="272"/>
      <c r="AA401" s="272"/>
      <c r="AB401" s="272"/>
      <c r="AC401" s="272"/>
      <c r="AD401" s="272"/>
      <c r="AE401" s="272"/>
      <c r="AF401" s="272"/>
    </row>
    <row r="402" spans="1:32" ht="17.25" hidden="1" customHeight="1" outlineLevel="1" x14ac:dyDescent="0.2">
      <c r="A402" s="4"/>
      <c r="B402" s="272"/>
      <c r="C402" s="272"/>
      <c r="D402" s="272"/>
      <c r="E402" s="272"/>
      <c r="F402" s="272"/>
      <c r="G402" s="272"/>
      <c r="H402" s="272"/>
      <c r="I402" s="272"/>
      <c r="J402" s="272"/>
      <c r="K402" s="272"/>
      <c r="L402" s="272"/>
      <c r="M402" s="272"/>
      <c r="N402" s="272"/>
      <c r="O402" s="272"/>
      <c r="P402" s="272"/>
      <c r="Q402" s="272"/>
      <c r="R402" s="272"/>
      <c r="S402" s="272"/>
      <c r="T402" s="272"/>
      <c r="U402" s="272"/>
      <c r="V402" s="272"/>
      <c r="W402" s="272"/>
      <c r="X402" s="272"/>
      <c r="Y402" s="272"/>
      <c r="Z402" s="272"/>
      <c r="AA402" s="272"/>
      <c r="AB402" s="272"/>
      <c r="AC402" s="272"/>
      <c r="AD402" s="272"/>
      <c r="AE402" s="272"/>
      <c r="AF402" s="272"/>
    </row>
    <row r="403" spans="1:32" ht="17.25" hidden="1" customHeight="1" outlineLevel="1" x14ac:dyDescent="0.2">
      <c r="A403" s="4"/>
      <c r="B403" s="272"/>
      <c r="C403" s="272"/>
      <c r="D403" s="145" t="s">
        <v>70</v>
      </c>
      <c r="E403" s="146">
        <f>+E342+E344+E346+E348+E350+E358+E361+E364</f>
        <v>147292</v>
      </c>
      <c r="F403" s="146">
        <f>+F342+F344+F346+F348+F350+F358+F361+F364</f>
        <v>191886</v>
      </c>
      <c r="G403" s="146">
        <f>+G342+G344+G346+G348+G350+G358+G361+G364</f>
        <v>0</v>
      </c>
      <c r="H403" s="146">
        <f>+H342+H344+H346+H348+H350+H358+H361+H364</f>
        <v>339178</v>
      </c>
      <c r="I403" s="146">
        <f t="shared" ref="I403:T403" si="453">+I342+I344+I346+I348+I350+I358+I361+I364</f>
        <v>101724</v>
      </c>
      <c r="J403" s="146">
        <f t="shared" si="453"/>
        <v>0</v>
      </c>
      <c r="K403" s="146">
        <f t="shared" si="453"/>
        <v>0</v>
      </c>
      <c r="L403" s="146">
        <f t="shared" si="453"/>
        <v>101724</v>
      </c>
      <c r="M403" s="146">
        <f t="shared" si="453"/>
        <v>249016</v>
      </c>
      <c r="N403" s="146">
        <f t="shared" si="453"/>
        <v>191886</v>
      </c>
      <c r="O403" s="146">
        <f t="shared" si="453"/>
        <v>0</v>
      </c>
      <c r="P403" s="146">
        <f t="shared" si="453"/>
        <v>440902</v>
      </c>
      <c r="Q403" s="146">
        <f t="shared" si="453"/>
        <v>0</v>
      </c>
      <c r="R403" s="146">
        <f t="shared" si="453"/>
        <v>0</v>
      </c>
      <c r="S403" s="146">
        <f t="shared" si="453"/>
        <v>0</v>
      </c>
      <c r="T403" s="146">
        <f t="shared" si="453"/>
        <v>0</v>
      </c>
      <c r="U403" s="146">
        <f t="shared" ref="U403:AB403" si="454">+U342+U344+U346+U348+U350+U358+U361+U364</f>
        <v>249016</v>
      </c>
      <c r="V403" s="146">
        <f t="shared" si="454"/>
        <v>191886</v>
      </c>
      <c r="W403" s="146">
        <f t="shared" si="454"/>
        <v>0</v>
      </c>
      <c r="X403" s="146">
        <f t="shared" si="454"/>
        <v>440902</v>
      </c>
      <c r="Y403" s="146">
        <f t="shared" si="454"/>
        <v>0</v>
      </c>
      <c r="Z403" s="146">
        <f t="shared" si="454"/>
        <v>0</v>
      </c>
      <c r="AA403" s="146">
        <f t="shared" si="454"/>
        <v>0</v>
      </c>
      <c r="AB403" s="146">
        <f t="shared" si="454"/>
        <v>0</v>
      </c>
      <c r="AC403" s="146">
        <f t="shared" ref="AC403:AF403" si="455">+AC342+AC344+AC346+AC348+AC350+AC358+AC361+AC364</f>
        <v>249016</v>
      </c>
      <c r="AD403" s="146">
        <f t="shared" si="455"/>
        <v>191886</v>
      </c>
      <c r="AE403" s="146">
        <f t="shared" si="455"/>
        <v>0</v>
      </c>
      <c r="AF403" s="146">
        <f t="shared" si="455"/>
        <v>440902</v>
      </c>
    </row>
    <row r="404" spans="1:32" ht="17.25" hidden="1" customHeight="1" outlineLevel="1" x14ac:dyDescent="0.2">
      <c r="A404" s="4"/>
      <c r="B404" s="272"/>
      <c r="C404" s="272"/>
      <c r="D404" s="272"/>
      <c r="E404" s="302">
        <f>+E403-E408</f>
        <v>0</v>
      </c>
      <c r="F404" s="302">
        <f>+F403-F408</f>
        <v>0</v>
      </c>
      <c r="G404" s="302">
        <f>+G403-G408</f>
        <v>0</v>
      </c>
      <c r="H404" s="302">
        <f>+H403-H408</f>
        <v>0</v>
      </c>
      <c r="I404" s="302">
        <f t="shared" ref="I404:T404" si="456">+I403-I408</f>
        <v>0</v>
      </c>
      <c r="J404" s="302">
        <f t="shared" si="456"/>
        <v>0</v>
      </c>
      <c r="K404" s="302">
        <f t="shared" si="456"/>
        <v>0</v>
      </c>
      <c r="L404" s="302">
        <f t="shared" si="456"/>
        <v>0</v>
      </c>
      <c r="M404" s="302">
        <f t="shared" si="456"/>
        <v>0</v>
      </c>
      <c r="N404" s="302">
        <f t="shared" si="456"/>
        <v>0</v>
      </c>
      <c r="O404" s="302">
        <f t="shared" si="456"/>
        <v>0</v>
      </c>
      <c r="P404" s="302">
        <f t="shared" si="456"/>
        <v>0</v>
      </c>
      <c r="Q404" s="302">
        <f t="shared" si="456"/>
        <v>0</v>
      </c>
      <c r="R404" s="302">
        <f t="shared" si="456"/>
        <v>0</v>
      </c>
      <c r="S404" s="302">
        <f t="shared" si="456"/>
        <v>0</v>
      </c>
      <c r="T404" s="302">
        <f t="shared" si="456"/>
        <v>0</v>
      </c>
      <c r="U404" s="302">
        <f t="shared" ref="U404:AB404" si="457">+U403-U408</f>
        <v>0</v>
      </c>
      <c r="V404" s="302">
        <f t="shared" si="457"/>
        <v>0</v>
      </c>
      <c r="W404" s="302">
        <f t="shared" si="457"/>
        <v>0</v>
      </c>
      <c r="X404" s="302">
        <f t="shared" si="457"/>
        <v>0</v>
      </c>
      <c r="Y404" s="302">
        <f t="shared" si="457"/>
        <v>0</v>
      </c>
      <c r="Z404" s="302">
        <f t="shared" si="457"/>
        <v>0</v>
      </c>
      <c r="AA404" s="302">
        <f t="shared" si="457"/>
        <v>0</v>
      </c>
      <c r="AB404" s="302">
        <f t="shared" si="457"/>
        <v>0</v>
      </c>
      <c r="AC404" s="302">
        <f t="shared" ref="AC404:AF404" si="458">+AC403-AC408</f>
        <v>0</v>
      </c>
      <c r="AD404" s="302">
        <f t="shared" si="458"/>
        <v>0</v>
      </c>
      <c r="AE404" s="302">
        <f t="shared" si="458"/>
        <v>0</v>
      </c>
      <c r="AF404" s="302">
        <f t="shared" si="458"/>
        <v>0</v>
      </c>
    </row>
    <row r="405" spans="1:32" ht="17.25" hidden="1" customHeight="1" outlineLevel="1" x14ac:dyDescent="0.2">
      <c r="A405" s="4"/>
      <c r="B405" s="272"/>
      <c r="C405" s="272"/>
      <c r="D405" s="147" t="s">
        <v>11</v>
      </c>
      <c r="E405" s="119">
        <f t="shared" ref="E405:N407" si="459">SUMIF($D$11:$D$336,$D$405:$D$418,E$11:E$336)</f>
        <v>442999</v>
      </c>
      <c r="F405" s="119">
        <f t="shared" si="459"/>
        <v>113978</v>
      </c>
      <c r="G405" s="119">
        <f t="shared" si="459"/>
        <v>0</v>
      </c>
      <c r="H405" s="119">
        <f t="shared" si="459"/>
        <v>556977</v>
      </c>
      <c r="I405" s="119">
        <f t="shared" si="459"/>
        <v>13762</v>
      </c>
      <c r="J405" s="119">
        <f t="shared" si="459"/>
        <v>26</v>
      </c>
      <c r="K405" s="119">
        <f t="shared" si="459"/>
        <v>0</v>
      </c>
      <c r="L405" s="119">
        <f t="shared" si="459"/>
        <v>13788</v>
      </c>
      <c r="M405" s="119">
        <f t="shared" si="459"/>
        <v>456761</v>
      </c>
      <c r="N405" s="119">
        <f t="shared" si="459"/>
        <v>114004</v>
      </c>
      <c r="O405" s="119">
        <f t="shared" ref="O405:X407" si="460">SUMIF($D$11:$D$336,$D$405:$D$418,O$11:O$336)</f>
        <v>0</v>
      </c>
      <c r="P405" s="119">
        <f t="shared" si="460"/>
        <v>570765</v>
      </c>
      <c r="Q405" s="119">
        <f t="shared" si="460"/>
        <v>0</v>
      </c>
      <c r="R405" s="119">
        <f t="shared" si="460"/>
        <v>0</v>
      </c>
      <c r="S405" s="119">
        <f t="shared" si="460"/>
        <v>0</v>
      </c>
      <c r="T405" s="119">
        <f t="shared" si="460"/>
        <v>0</v>
      </c>
      <c r="U405" s="119">
        <f t="shared" si="460"/>
        <v>456761</v>
      </c>
      <c r="V405" s="119">
        <f t="shared" si="460"/>
        <v>114004</v>
      </c>
      <c r="W405" s="119">
        <f t="shared" si="460"/>
        <v>0</v>
      </c>
      <c r="X405" s="119">
        <f t="shared" si="460"/>
        <v>570765</v>
      </c>
      <c r="Y405" s="119">
        <f t="shared" ref="Y405:AF407" si="461">SUMIF($D$11:$D$336,$D$405:$D$418,Y$11:Y$336)</f>
        <v>0</v>
      </c>
      <c r="Z405" s="119">
        <f t="shared" si="461"/>
        <v>0</v>
      </c>
      <c r="AA405" s="119">
        <f t="shared" si="461"/>
        <v>0</v>
      </c>
      <c r="AB405" s="119">
        <f t="shared" si="461"/>
        <v>0</v>
      </c>
      <c r="AC405" s="119">
        <f t="shared" si="461"/>
        <v>456761</v>
      </c>
      <c r="AD405" s="119">
        <f t="shared" si="461"/>
        <v>114004</v>
      </c>
      <c r="AE405" s="119">
        <f t="shared" si="461"/>
        <v>0</v>
      </c>
      <c r="AF405" s="119">
        <f t="shared" si="461"/>
        <v>570765</v>
      </c>
    </row>
    <row r="406" spans="1:32" ht="17.25" hidden="1" customHeight="1" outlineLevel="1" x14ac:dyDescent="0.2">
      <c r="A406" s="4"/>
      <c r="B406" s="272"/>
      <c r="C406" s="272"/>
      <c r="D406" s="148" t="s">
        <v>12</v>
      </c>
      <c r="E406" s="30">
        <f t="shared" si="459"/>
        <v>49036</v>
      </c>
      <c r="F406" s="30">
        <f t="shared" si="459"/>
        <v>18334</v>
      </c>
      <c r="G406" s="30">
        <f t="shared" si="459"/>
        <v>0</v>
      </c>
      <c r="H406" s="30">
        <f t="shared" si="459"/>
        <v>67370</v>
      </c>
      <c r="I406" s="30">
        <f t="shared" si="459"/>
        <v>1620</v>
      </c>
      <c r="J406" s="30">
        <f t="shared" si="459"/>
        <v>33</v>
      </c>
      <c r="K406" s="30">
        <f t="shared" si="459"/>
        <v>0</v>
      </c>
      <c r="L406" s="30">
        <f t="shared" si="459"/>
        <v>1653</v>
      </c>
      <c r="M406" s="30">
        <f t="shared" si="459"/>
        <v>50656</v>
      </c>
      <c r="N406" s="30">
        <f t="shared" si="459"/>
        <v>18367</v>
      </c>
      <c r="O406" s="30">
        <f t="shared" si="460"/>
        <v>0</v>
      </c>
      <c r="P406" s="30">
        <f t="shared" si="460"/>
        <v>69023</v>
      </c>
      <c r="Q406" s="30">
        <f t="shared" si="460"/>
        <v>0</v>
      </c>
      <c r="R406" s="30">
        <f t="shared" si="460"/>
        <v>0</v>
      </c>
      <c r="S406" s="30">
        <f t="shared" si="460"/>
        <v>0</v>
      </c>
      <c r="T406" s="30">
        <f t="shared" si="460"/>
        <v>0</v>
      </c>
      <c r="U406" s="30">
        <f t="shared" si="460"/>
        <v>50656</v>
      </c>
      <c r="V406" s="30">
        <f t="shared" si="460"/>
        <v>18367</v>
      </c>
      <c r="W406" s="30">
        <f t="shared" si="460"/>
        <v>0</v>
      </c>
      <c r="X406" s="30">
        <f t="shared" si="460"/>
        <v>69023</v>
      </c>
      <c r="Y406" s="30">
        <f t="shared" si="461"/>
        <v>0</v>
      </c>
      <c r="Z406" s="30">
        <f t="shared" si="461"/>
        <v>0</v>
      </c>
      <c r="AA406" s="30">
        <f t="shared" si="461"/>
        <v>0</v>
      </c>
      <c r="AB406" s="30">
        <f t="shared" si="461"/>
        <v>0</v>
      </c>
      <c r="AC406" s="30">
        <f t="shared" si="461"/>
        <v>50656</v>
      </c>
      <c r="AD406" s="30">
        <f t="shared" si="461"/>
        <v>18367</v>
      </c>
      <c r="AE406" s="30">
        <f t="shared" si="461"/>
        <v>0</v>
      </c>
      <c r="AF406" s="30">
        <f t="shared" si="461"/>
        <v>69023</v>
      </c>
    </row>
    <row r="407" spans="1:32" ht="17.25" hidden="1" customHeight="1" outlineLevel="1" x14ac:dyDescent="0.2">
      <c r="A407" s="4"/>
      <c r="B407" s="277"/>
      <c r="C407" s="277"/>
      <c r="D407" s="149" t="s">
        <v>13</v>
      </c>
      <c r="E407" s="107">
        <f t="shared" si="459"/>
        <v>4491261</v>
      </c>
      <c r="F407" s="107">
        <f t="shared" si="459"/>
        <v>1586061</v>
      </c>
      <c r="G407" s="107">
        <f t="shared" si="459"/>
        <v>0</v>
      </c>
      <c r="H407" s="107">
        <f t="shared" si="459"/>
        <v>6077322</v>
      </c>
      <c r="I407" s="107">
        <f t="shared" si="459"/>
        <v>7191</v>
      </c>
      <c r="J407" s="107">
        <f t="shared" si="459"/>
        <v>10460</v>
      </c>
      <c r="K407" s="107">
        <f t="shared" si="459"/>
        <v>0</v>
      </c>
      <c r="L407" s="107">
        <f t="shared" si="459"/>
        <v>17651</v>
      </c>
      <c r="M407" s="107">
        <f t="shared" si="459"/>
        <v>4498452</v>
      </c>
      <c r="N407" s="107">
        <f t="shared" si="459"/>
        <v>1596521</v>
      </c>
      <c r="O407" s="107">
        <f t="shared" si="460"/>
        <v>0</v>
      </c>
      <c r="P407" s="107">
        <f t="shared" si="460"/>
        <v>6094973</v>
      </c>
      <c r="Q407" s="107">
        <f t="shared" si="460"/>
        <v>0</v>
      </c>
      <c r="R407" s="107">
        <f t="shared" si="460"/>
        <v>0</v>
      </c>
      <c r="S407" s="107">
        <f t="shared" si="460"/>
        <v>0</v>
      </c>
      <c r="T407" s="107">
        <f t="shared" si="460"/>
        <v>0</v>
      </c>
      <c r="U407" s="107">
        <f t="shared" si="460"/>
        <v>4498452</v>
      </c>
      <c r="V407" s="107">
        <f t="shared" si="460"/>
        <v>1596521</v>
      </c>
      <c r="W407" s="107">
        <f t="shared" si="460"/>
        <v>0</v>
      </c>
      <c r="X407" s="107">
        <f t="shared" si="460"/>
        <v>6094973</v>
      </c>
      <c r="Y407" s="107">
        <f t="shared" si="461"/>
        <v>0</v>
      </c>
      <c r="Z407" s="107">
        <f t="shared" si="461"/>
        <v>0</v>
      </c>
      <c r="AA407" s="107">
        <f t="shared" si="461"/>
        <v>0</v>
      </c>
      <c r="AB407" s="107">
        <f t="shared" si="461"/>
        <v>0</v>
      </c>
      <c r="AC407" s="107">
        <f t="shared" si="461"/>
        <v>4498452</v>
      </c>
      <c r="AD407" s="107">
        <f t="shared" si="461"/>
        <v>1596521</v>
      </c>
      <c r="AE407" s="107">
        <f t="shared" si="461"/>
        <v>0</v>
      </c>
      <c r="AF407" s="107">
        <f t="shared" si="461"/>
        <v>6094973</v>
      </c>
    </row>
    <row r="408" spans="1:32" ht="17.25" hidden="1" customHeight="1" outlineLevel="1" x14ac:dyDescent="0.2">
      <c r="A408" s="4"/>
      <c r="B408" s="277"/>
      <c r="C408" s="277"/>
      <c r="D408" s="145" t="s">
        <v>70</v>
      </c>
      <c r="E408" s="94">
        <f>+E342+E344+E346+E348+E350+E358+E361+E364</f>
        <v>147292</v>
      </c>
      <c r="F408" s="94">
        <f t="shared" ref="F408:G408" si="462">+F342+F344+F346+F348+F350+F358+F361+F364</f>
        <v>191886</v>
      </c>
      <c r="G408" s="94">
        <f t="shared" si="462"/>
        <v>0</v>
      </c>
      <c r="H408" s="94">
        <f>+G408+F408+E408</f>
        <v>339178</v>
      </c>
      <c r="I408" s="94">
        <f>+I342+I344+I346+I348+I350+I358+I361+I364</f>
        <v>101724</v>
      </c>
      <c r="J408" s="94">
        <f>+J342+J344+J346+J348+J350+J358+J361+J364</f>
        <v>0</v>
      </c>
      <c r="K408" s="94">
        <f>+K342+K344+K346+K348+K350+K358+K361+K364</f>
        <v>0</v>
      </c>
      <c r="L408" s="94">
        <f>+K408+J408+I408</f>
        <v>101724</v>
      </c>
      <c r="M408" s="94">
        <f>+M342+M344+M346+M348+M350+M358+M361+M364</f>
        <v>249016</v>
      </c>
      <c r="N408" s="94">
        <f>+N342+N344+N346+N348+N350+N358+N361+N364</f>
        <v>191886</v>
      </c>
      <c r="O408" s="94">
        <f>+O342+O344+O346+O348+O350+O358+O361+O364</f>
        <v>0</v>
      </c>
      <c r="P408" s="94">
        <f>+O408+N408+M408</f>
        <v>440902</v>
      </c>
      <c r="Q408" s="94">
        <f>+Q342+Q344+Q346+Q348+Q350+Q358+Q361+Q364</f>
        <v>0</v>
      </c>
      <c r="R408" s="94">
        <f>+R342+R344+R346+R348+R350+R358+R361+R364</f>
        <v>0</v>
      </c>
      <c r="S408" s="94">
        <f>+S342+S344+S346+S348+S350+S358+S361+S364</f>
        <v>0</v>
      </c>
      <c r="T408" s="94">
        <f>+S408+R408+Q408</f>
        <v>0</v>
      </c>
      <c r="U408" s="94">
        <f>+U342+U344+U346+U348+U350+U358+U361+U364</f>
        <v>249016</v>
      </c>
      <c r="V408" s="94">
        <f>+V342+V344+V346+V348+V350+V358+V361+V364</f>
        <v>191886</v>
      </c>
      <c r="W408" s="94">
        <f>+W342+W344+W346+W348+W350+W358+W361+W364</f>
        <v>0</v>
      </c>
      <c r="X408" s="94">
        <f>+W408+V408+U408</f>
        <v>440902</v>
      </c>
      <c r="Y408" s="94">
        <f>+Y342+Y344+Y346+Y348+Y350+Y358+Y361+Y364</f>
        <v>0</v>
      </c>
      <c r="Z408" s="94">
        <f>+Z342+Z344+Z346+Z348+Z350+Z358+Z361+Z364</f>
        <v>0</v>
      </c>
      <c r="AA408" s="94">
        <f>+AA342+AA344+AA346+AA348+AA350+AA358+AA361+AA364</f>
        <v>0</v>
      </c>
      <c r="AB408" s="94">
        <f>+AA408+Z408+Y408</f>
        <v>0</v>
      </c>
      <c r="AC408" s="94">
        <f>+AC342+AC344+AC346+AC348+AC350+AC358+AC361+AC364</f>
        <v>249016</v>
      </c>
      <c r="AD408" s="94">
        <f>+AD342+AD344+AD346+AD348+AD350+AD358+AD361+AD364</f>
        <v>191886</v>
      </c>
      <c r="AE408" s="94">
        <f>+AE342+AE344+AE346+AE348+AE350+AE358+AE361+AE364</f>
        <v>0</v>
      </c>
      <c r="AF408" s="94">
        <f>+AE408+AD408+AC408</f>
        <v>440902</v>
      </c>
    </row>
    <row r="409" spans="1:32" ht="17.25" hidden="1" customHeight="1" outlineLevel="1" x14ac:dyDescent="0.2">
      <c r="A409" s="4"/>
      <c r="B409" s="277"/>
      <c r="C409" s="277"/>
      <c r="D409" s="150" t="s">
        <v>14</v>
      </c>
      <c r="E409" s="90">
        <f t="shared" ref="E409:AF409" si="463">SUMIF($D$11:$D$336,$D$405:$D$418,E$11:E$336)</f>
        <v>18123</v>
      </c>
      <c r="F409" s="90">
        <f t="shared" si="463"/>
        <v>168730</v>
      </c>
      <c r="G409" s="90">
        <f t="shared" si="463"/>
        <v>0</v>
      </c>
      <c r="H409" s="90">
        <f t="shared" si="463"/>
        <v>186853</v>
      </c>
      <c r="I409" s="90">
        <f t="shared" si="463"/>
        <v>0</v>
      </c>
      <c r="J409" s="90">
        <f t="shared" si="463"/>
        <v>0</v>
      </c>
      <c r="K409" s="90">
        <f t="shared" si="463"/>
        <v>0</v>
      </c>
      <c r="L409" s="90">
        <f t="shared" si="463"/>
        <v>0</v>
      </c>
      <c r="M409" s="90">
        <f t="shared" si="463"/>
        <v>18123</v>
      </c>
      <c r="N409" s="90">
        <f t="shared" si="463"/>
        <v>168730</v>
      </c>
      <c r="O409" s="90">
        <f t="shared" si="463"/>
        <v>0</v>
      </c>
      <c r="P409" s="90">
        <f t="shared" si="463"/>
        <v>186853</v>
      </c>
      <c r="Q409" s="90">
        <f t="shared" si="463"/>
        <v>0</v>
      </c>
      <c r="R409" s="90">
        <f t="shared" si="463"/>
        <v>0</v>
      </c>
      <c r="S409" s="90">
        <f t="shared" si="463"/>
        <v>0</v>
      </c>
      <c r="T409" s="90">
        <f t="shared" si="463"/>
        <v>0</v>
      </c>
      <c r="U409" s="90">
        <f t="shared" si="463"/>
        <v>18123</v>
      </c>
      <c r="V409" s="90">
        <f t="shared" si="463"/>
        <v>168730</v>
      </c>
      <c r="W409" s="90">
        <f t="shared" si="463"/>
        <v>0</v>
      </c>
      <c r="X409" s="90">
        <f t="shared" si="463"/>
        <v>186853</v>
      </c>
      <c r="Y409" s="90">
        <f t="shared" si="463"/>
        <v>0</v>
      </c>
      <c r="Z409" s="90">
        <f t="shared" si="463"/>
        <v>0</v>
      </c>
      <c r="AA409" s="90">
        <f t="shared" si="463"/>
        <v>0</v>
      </c>
      <c r="AB409" s="90">
        <f t="shared" si="463"/>
        <v>0</v>
      </c>
      <c r="AC409" s="90">
        <f t="shared" si="463"/>
        <v>18123</v>
      </c>
      <c r="AD409" s="90">
        <f t="shared" si="463"/>
        <v>168730</v>
      </c>
      <c r="AE409" s="90">
        <f t="shared" si="463"/>
        <v>0</v>
      </c>
      <c r="AF409" s="90">
        <f t="shared" si="463"/>
        <v>186853</v>
      </c>
    </row>
    <row r="410" spans="1:32" ht="17.25" hidden="1" customHeight="1" outlineLevel="1" x14ac:dyDescent="0.2">
      <c r="A410" s="4"/>
      <c r="B410" s="129"/>
      <c r="C410" s="129"/>
      <c r="D410" s="138" t="s">
        <v>15</v>
      </c>
      <c r="E410" s="139">
        <f>+E411+E412+E413</f>
        <v>4311521</v>
      </c>
      <c r="F410" s="139">
        <f t="shared" ref="F410:G410" si="464">+F411+F412+F413</f>
        <v>3356881</v>
      </c>
      <c r="G410" s="139">
        <f t="shared" si="464"/>
        <v>0</v>
      </c>
      <c r="H410" s="139">
        <f>+H411+H412+H413</f>
        <v>7668402</v>
      </c>
      <c r="I410" s="139">
        <f t="shared" ref="I410:T410" si="465">+I411+I412+I413</f>
        <v>-1036</v>
      </c>
      <c r="J410" s="139">
        <f t="shared" si="465"/>
        <v>21805</v>
      </c>
      <c r="K410" s="139">
        <f t="shared" si="465"/>
        <v>0</v>
      </c>
      <c r="L410" s="139">
        <f t="shared" si="465"/>
        <v>20769</v>
      </c>
      <c r="M410" s="139">
        <f t="shared" si="465"/>
        <v>4310485</v>
      </c>
      <c r="N410" s="139">
        <f t="shared" si="465"/>
        <v>3378686</v>
      </c>
      <c r="O410" s="139">
        <f t="shared" si="465"/>
        <v>0</v>
      </c>
      <c r="P410" s="139">
        <f t="shared" si="465"/>
        <v>7689171</v>
      </c>
      <c r="Q410" s="139">
        <f t="shared" si="465"/>
        <v>0</v>
      </c>
      <c r="R410" s="139">
        <f t="shared" si="465"/>
        <v>0</v>
      </c>
      <c r="S410" s="139">
        <f t="shared" si="465"/>
        <v>0</v>
      </c>
      <c r="T410" s="139">
        <f t="shared" si="465"/>
        <v>0</v>
      </c>
      <c r="U410" s="139">
        <f t="shared" ref="U410:AB410" si="466">+U411+U412+U413</f>
        <v>4310485</v>
      </c>
      <c r="V410" s="139">
        <f t="shared" si="466"/>
        <v>3378686</v>
      </c>
      <c r="W410" s="139">
        <f t="shared" si="466"/>
        <v>0</v>
      </c>
      <c r="X410" s="139">
        <f t="shared" si="466"/>
        <v>7689171</v>
      </c>
      <c r="Y410" s="139">
        <f t="shared" si="466"/>
        <v>0</v>
      </c>
      <c r="Z410" s="139">
        <f t="shared" si="466"/>
        <v>0</v>
      </c>
      <c r="AA410" s="139">
        <f t="shared" si="466"/>
        <v>0</v>
      </c>
      <c r="AB410" s="139">
        <f t="shared" si="466"/>
        <v>0</v>
      </c>
      <c r="AC410" s="139">
        <f t="shared" ref="AC410:AF410" si="467">+AC411+AC412+AC413</f>
        <v>4310485</v>
      </c>
      <c r="AD410" s="139">
        <f t="shared" si="467"/>
        <v>3378686</v>
      </c>
      <c r="AE410" s="139">
        <f t="shared" si="467"/>
        <v>0</v>
      </c>
      <c r="AF410" s="139">
        <f t="shared" si="467"/>
        <v>7689171</v>
      </c>
    </row>
    <row r="411" spans="1:32" ht="17.25" hidden="1" customHeight="1" outlineLevel="1" x14ac:dyDescent="0.2">
      <c r="A411" s="11"/>
      <c r="B411" s="129"/>
      <c r="C411" s="129"/>
      <c r="D411" s="140" t="s">
        <v>118</v>
      </c>
      <c r="E411" s="139">
        <f t="shared" ref="E411:AF411" si="468">SUMIF($C$11:$C$336,$D$405:$D$419,E$11:E$336)+(E230+E250+E260+E270+E280+E300+E290)</f>
        <v>0</v>
      </c>
      <c r="F411" s="139">
        <f t="shared" si="468"/>
        <v>2581000</v>
      </c>
      <c r="G411" s="139">
        <f t="shared" si="468"/>
        <v>0</v>
      </c>
      <c r="H411" s="139">
        <f t="shared" si="468"/>
        <v>2581000</v>
      </c>
      <c r="I411" s="139">
        <f t="shared" si="468"/>
        <v>0</v>
      </c>
      <c r="J411" s="139">
        <f t="shared" si="468"/>
        <v>0</v>
      </c>
      <c r="K411" s="139">
        <f t="shared" si="468"/>
        <v>0</v>
      </c>
      <c r="L411" s="139">
        <f t="shared" si="468"/>
        <v>0</v>
      </c>
      <c r="M411" s="139">
        <f t="shared" si="468"/>
        <v>0</v>
      </c>
      <c r="N411" s="139">
        <f t="shared" si="468"/>
        <v>2581000</v>
      </c>
      <c r="O411" s="139">
        <f t="shared" si="468"/>
        <v>0</v>
      </c>
      <c r="P411" s="139">
        <f t="shared" si="468"/>
        <v>2581000</v>
      </c>
      <c r="Q411" s="139">
        <f t="shared" si="468"/>
        <v>0</v>
      </c>
      <c r="R411" s="139">
        <f t="shared" si="468"/>
        <v>0</v>
      </c>
      <c r="S411" s="139">
        <f t="shared" si="468"/>
        <v>0</v>
      </c>
      <c r="T411" s="139">
        <f t="shared" si="468"/>
        <v>0</v>
      </c>
      <c r="U411" s="139">
        <f t="shared" si="468"/>
        <v>0</v>
      </c>
      <c r="V411" s="139">
        <f t="shared" si="468"/>
        <v>2581000</v>
      </c>
      <c r="W411" s="139">
        <f t="shared" si="468"/>
        <v>0</v>
      </c>
      <c r="X411" s="139">
        <f t="shared" si="468"/>
        <v>2581000</v>
      </c>
      <c r="Y411" s="139">
        <f t="shared" si="468"/>
        <v>0</v>
      </c>
      <c r="Z411" s="139">
        <f t="shared" si="468"/>
        <v>0</v>
      </c>
      <c r="AA411" s="139">
        <f t="shared" si="468"/>
        <v>0</v>
      </c>
      <c r="AB411" s="139">
        <f t="shared" si="468"/>
        <v>0</v>
      </c>
      <c r="AC411" s="139">
        <f t="shared" si="468"/>
        <v>0</v>
      </c>
      <c r="AD411" s="139">
        <f t="shared" si="468"/>
        <v>2581000</v>
      </c>
      <c r="AE411" s="139">
        <f t="shared" si="468"/>
        <v>0</v>
      </c>
      <c r="AF411" s="139">
        <f t="shared" si="468"/>
        <v>2581000</v>
      </c>
    </row>
    <row r="412" spans="1:32" ht="17.25" hidden="1" customHeight="1" outlineLevel="1" x14ac:dyDescent="0.2">
      <c r="A412" s="11"/>
      <c r="B412" s="129"/>
      <c r="C412" s="129"/>
      <c r="D412" s="140" t="s">
        <v>95</v>
      </c>
      <c r="E412" s="139">
        <f t="shared" ref="E412:AF412" si="469">SUMIF($C$11:$C$336,$D$405:$D$419,E$11:E$336)</f>
        <v>825572</v>
      </c>
      <c r="F412" s="139">
        <f t="shared" si="469"/>
        <v>654202</v>
      </c>
      <c r="G412" s="139">
        <f t="shared" si="469"/>
        <v>0</v>
      </c>
      <c r="H412" s="139">
        <f t="shared" si="469"/>
        <v>1479774</v>
      </c>
      <c r="I412" s="139">
        <f t="shared" si="469"/>
        <v>-1036</v>
      </c>
      <c r="J412" s="139">
        <f t="shared" si="469"/>
        <v>0</v>
      </c>
      <c r="K412" s="139">
        <f t="shared" si="469"/>
        <v>0</v>
      </c>
      <c r="L412" s="139">
        <f t="shared" si="469"/>
        <v>-1036</v>
      </c>
      <c r="M412" s="139">
        <f t="shared" si="469"/>
        <v>824536</v>
      </c>
      <c r="N412" s="139">
        <f t="shared" si="469"/>
        <v>654202</v>
      </c>
      <c r="O412" s="139">
        <f t="shared" si="469"/>
        <v>0</v>
      </c>
      <c r="P412" s="139">
        <f t="shared" si="469"/>
        <v>1478738</v>
      </c>
      <c r="Q412" s="139">
        <f t="shared" si="469"/>
        <v>0</v>
      </c>
      <c r="R412" s="139">
        <f t="shared" si="469"/>
        <v>0</v>
      </c>
      <c r="S412" s="139">
        <f t="shared" si="469"/>
        <v>0</v>
      </c>
      <c r="T412" s="139">
        <f t="shared" si="469"/>
        <v>0</v>
      </c>
      <c r="U412" s="139">
        <f t="shared" si="469"/>
        <v>824536</v>
      </c>
      <c r="V412" s="139">
        <f t="shared" si="469"/>
        <v>654202</v>
      </c>
      <c r="W412" s="139">
        <f t="shared" si="469"/>
        <v>0</v>
      </c>
      <c r="X412" s="139">
        <f t="shared" si="469"/>
        <v>1478738</v>
      </c>
      <c r="Y412" s="139">
        <f t="shared" si="469"/>
        <v>0</v>
      </c>
      <c r="Z412" s="139">
        <f t="shared" si="469"/>
        <v>0</v>
      </c>
      <c r="AA412" s="139">
        <f t="shared" si="469"/>
        <v>0</v>
      </c>
      <c r="AB412" s="139">
        <f t="shared" si="469"/>
        <v>0</v>
      </c>
      <c r="AC412" s="139">
        <f t="shared" si="469"/>
        <v>824536</v>
      </c>
      <c r="AD412" s="139">
        <f t="shared" si="469"/>
        <v>654202</v>
      </c>
      <c r="AE412" s="139">
        <f t="shared" si="469"/>
        <v>0</v>
      </c>
      <c r="AF412" s="139">
        <f t="shared" si="469"/>
        <v>1478738</v>
      </c>
    </row>
    <row r="413" spans="1:32" ht="17.25" hidden="1" customHeight="1" outlineLevel="1" x14ac:dyDescent="0.2">
      <c r="A413" s="4"/>
      <c r="B413" s="277"/>
      <c r="C413" s="277"/>
      <c r="D413" s="151" t="s">
        <v>15</v>
      </c>
      <c r="E413" s="30">
        <f t="shared" ref="E413:AF413" si="470">SUMIF($D$11:$D$336,$D$405:$D$418,E$11:E$336)</f>
        <v>3485949</v>
      </c>
      <c r="F413" s="30">
        <f t="shared" si="470"/>
        <v>121679</v>
      </c>
      <c r="G413" s="30">
        <f t="shared" si="470"/>
        <v>0</v>
      </c>
      <c r="H413" s="30">
        <f t="shared" si="470"/>
        <v>3607628</v>
      </c>
      <c r="I413" s="30">
        <f t="shared" si="470"/>
        <v>0</v>
      </c>
      <c r="J413" s="30">
        <f t="shared" si="470"/>
        <v>21805</v>
      </c>
      <c r="K413" s="30">
        <f t="shared" si="470"/>
        <v>0</v>
      </c>
      <c r="L413" s="30">
        <f t="shared" si="470"/>
        <v>21805</v>
      </c>
      <c r="M413" s="30">
        <f t="shared" si="470"/>
        <v>3485949</v>
      </c>
      <c r="N413" s="30">
        <f t="shared" si="470"/>
        <v>143484</v>
      </c>
      <c r="O413" s="30">
        <f t="shared" si="470"/>
        <v>0</v>
      </c>
      <c r="P413" s="30">
        <f t="shared" si="470"/>
        <v>3629433</v>
      </c>
      <c r="Q413" s="30">
        <f t="shared" si="470"/>
        <v>0</v>
      </c>
      <c r="R413" s="30">
        <f t="shared" si="470"/>
        <v>0</v>
      </c>
      <c r="S413" s="30">
        <f t="shared" si="470"/>
        <v>0</v>
      </c>
      <c r="T413" s="30">
        <f t="shared" si="470"/>
        <v>0</v>
      </c>
      <c r="U413" s="30">
        <f t="shared" si="470"/>
        <v>3485949</v>
      </c>
      <c r="V413" s="30">
        <f t="shared" si="470"/>
        <v>143484</v>
      </c>
      <c r="W413" s="30">
        <f t="shared" si="470"/>
        <v>0</v>
      </c>
      <c r="X413" s="30">
        <f t="shared" si="470"/>
        <v>3629433</v>
      </c>
      <c r="Y413" s="30">
        <f t="shared" si="470"/>
        <v>0</v>
      </c>
      <c r="Z413" s="30">
        <f t="shared" si="470"/>
        <v>0</v>
      </c>
      <c r="AA413" s="30">
        <f t="shared" si="470"/>
        <v>0</v>
      </c>
      <c r="AB413" s="30">
        <f t="shared" si="470"/>
        <v>0</v>
      </c>
      <c r="AC413" s="30">
        <f t="shared" si="470"/>
        <v>3485949</v>
      </c>
      <c r="AD413" s="30">
        <f t="shared" si="470"/>
        <v>143484</v>
      </c>
      <c r="AE413" s="30">
        <f t="shared" si="470"/>
        <v>0</v>
      </c>
      <c r="AF413" s="30">
        <f t="shared" si="470"/>
        <v>3629433</v>
      </c>
    </row>
    <row r="414" spans="1:32" ht="17.25" hidden="1" customHeight="1" outlineLevel="1" x14ac:dyDescent="0.2">
      <c r="A414" s="11"/>
      <c r="B414" s="129"/>
      <c r="C414" s="262" t="s">
        <v>75</v>
      </c>
      <c r="D414" s="138" t="s">
        <v>17</v>
      </c>
      <c r="E414" s="139">
        <f t="shared" ref="E414:AF414" si="471">SUMIF($D$11:$D$336,$D$405:$D$418,E$11:E$336)+E19</f>
        <v>212490</v>
      </c>
      <c r="F414" s="139">
        <f t="shared" si="471"/>
        <v>307684</v>
      </c>
      <c r="G414" s="139">
        <f t="shared" si="471"/>
        <v>0</v>
      </c>
      <c r="H414" s="139">
        <f t="shared" si="471"/>
        <v>520174</v>
      </c>
      <c r="I414" s="139">
        <f t="shared" si="471"/>
        <v>17169</v>
      </c>
      <c r="J414" s="139">
        <f t="shared" si="471"/>
        <v>2641</v>
      </c>
      <c r="K414" s="139">
        <f t="shared" si="471"/>
        <v>0</v>
      </c>
      <c r="L414" s="139">
        <f t="shared" si="471"/>
        <v>19810</v>
      </c>
      <c r="M414" s="139">
        <f t="shared" si="471"/>
        <v>229659</v>
      </c>
      <c r="N414" s="139">
        <f t="shared" si="471"/>
        <v>310325</v>
      </c>
      <c r="O414" s="139">
        <f t="shared" si="471"/>
        <v>0</v>
      </c>
      <c r="P414" s="139">
        <f t="shared" si="471"/>
        <v>539984</v>
      </c>
      <c r="Q414" s="139">
        <f t="shared" si="471"/>
        <v>0</v>
      </c>
      <c r="R414" s="139">
        <f t="shared" si="471"/>
        <v>0</v>
      </c>
      <c r="S414" s="139">
        <f t="shared" si="471"/>
        <v>0</v>
      </c>
      <c r="T414" s="139">
        <f t="shared" si="471"/>
        <v>0</v>
      </c>
      <c r="U414" s="139">
        <f t="shared" si="471"/>
        <v>229659</v>
      </c>
      <c r="V414" s="139">
        <f t="shared" si="471"/>
        <v>310325</v>
      </c>
      <c r="W414" s="139">
        <f t="shared" si="471"/>
        <v>0</v>
      </c>
      <c r="X414" s="139">
        <f t="shared" si="471"/>
        <v>539984</v>
      </c>
      <c r="Y414" s="139">
        <f t="shared" si="471"/>
        <v>0</v>
      </c>
      <c r="Z414" s="139">
        <f t="shared" si="471"/>
        <v>0</v>
      </c>
      <c r="AA414" s="139">
        <f t="shared" si="471"/>
        <v>0</v>
      </c>
      <c r="AB414" s="139">
        <f t="shared" si="471"/>
        <v>0</v>
      </c>
      <c r="AC414" s="139">
        <f t="shared" si="471"/>
        <v>229659</v>
      </c>
      <c r="AD414" s="139">
        <f t="shared" si="471"/>
        <v>310325</v>
      </c>
      <c r="AE414" s="139">
        <f t="shared" si="471"/>
        <v>0</v>
      </c>
      <c r="AF414" s="139">
        <f t="shared" si="471"/>
        <v>539984</v>
      </c>
    </row>
    <row r="415" spans="1:32" ht="17.25" hidden="1" customHeight="1" outlineLevel="1" x14ac:dyDescent="0.2">
      <c r="A415" s="4"/>
      <c r="B415" s="277"/>
      <c r="C415" s="262"/>
      <c r="D415" s="303" t="s">
        <v>77</v>
      </c>
      <c r="E415" s="30">
        <v>0</v>
      </c>
      <c r="F415" s="30">
        <v>0</v>
      </c>
      <c r="G415" s="30">
        <v>0</v>
      </c>
      <c r="H415" s="152">
        <f>+E415+F415+G415</f>
        <v>0</v>
      </c>
      <c r="I415" s="30">
        <v>0</v>
      </c>
      <c r="J415" s="30">
        <v>0</v>
      </c>
      <c r="K415" s="30">
        <v>0</v>
      </c>
      <c r="L415" s="152">
        <f>+I415+J415+K415</f>
        <v>0</v>
      </c>
      <c r="M415" s="30">
        <v>0</v>
      </c>
      <c r="N415" s="30">
        <v>0</v>
      </c>
      <c r="O415" s="30">
        <v>0</v>
      </c>
      <c r="P415" s="152">
        <f>+M415+N415+O415</f>
        <v>0</v>
      </c>
      <c r="Q415" s="30">
        <v>0</v>
      </c>
      <c r="R415" s="30">
        <v>0</v>
      </c>
      <c r="S415" s="30">
        <v>0</v>
      </c>
      <c r="T415" s="152">
        <f>+Q415+R415+S415</f>
        <v>0</v>
      </c>
      <c r="U415" s="30">
        <v>0</v>
      </c>
      <c r="V415" s="30">
        <v>0</v>
      </c>
      <c r="W415" s="30">
        <v>0</v>
      </c>
      <c r="X415" s="152">
        <f>+U415+V415+W415</f>
        <v>0</v>
      </c>
      <c r="Y415" s="30">
        <v>0</v>
      </c>
      <c r="Z415" s="30">
        <v>0</v>
      </c>
      <c r="AA415" s="30">
        <v>0</v>
      </c>
      <c r="AB415" s="152">
        <f>+Y415+Z415+AA415</f>
        <v>0</v>
      </c>
      <c r="AC415" s="30">
        <v>0</v>
      </c>
      <c r="AD415" s="30">
        <v>0</v>
      </c>
      <c r="AE415" s="30">
        <v>0</v>
      </c>
      <c r="AF415" s="152">
        <f>+AC415+AD415+AE415</f>
        <v>0</v>
      </c>
    </row>
    <row r="416" spans="1:32" ht="17.25" hidden="1" customHeight="1" outlineLevel="1" x14ac:dyDescent="0.2">
      <c r="A416" s="11"/>
      <c r="B416" s="129"/>
      <c r="C416" s="262"/>
      <c r="D416" s="138" t="s">
        <v>19</v>
      </c>
      <c r="E416" s="139">
        <f t="shared" ref="E416:AF416" si="472">SUMIF($D$11:$D$336,$D$405:$D$418,E$11:E$336)+E20</f>
        <v>303739</v>
      </c>
      <c r="F416" s="139">
        <f t="shared" si="472"/>
        <v>50065</v>
      </c>
      <c r="G416" s="139">
        <f t="shared" si="472"/>
        <v>0</v>
      </c>
      <c r="H416" s="139">
        <f t="shared" si="472"/>
        <v>353804</v>
      </c>
      <c r="I416" s="139">
        <f t="shared" si="472"/>
        <v>9710</v>
      </c>
      <c r="J416" s="139">
        <f t="shared" si="472"/>
        <v>0</v>
      </c>
      <c r="K416" s="139">
        <f t="shared" si="472"/>
        <v>0</v>
      </c>
      <c r="L416" s="139">
        <f t="shared" si="472"/>
        <v>9710</v>
      </c>
      <c r="M416" s="139">
        <f t="shared" si="472"/>
        <v>313449</v>
      </c>
      <c r="N416" s="139">
        <f t="shared" si="472"/>
        <v>50065</v>
      </c>
      <c r="O416" s="139">
        <f t="shared" si="472"/>
        <v>0</v>
      </c>
      <c r="P416" s="139">
        <f t="shared" si="472"/>
        <v>363514</v>
      </c>
      <c r="Q416" s="139">
        <f t="shared" si="472"/>
        <v>0</v>
      </c>
      <c r="R416" s="139">
        <f t="shared" si="472"/>
        <v>0</v>
      </c>
      <c r="S416" s="139">
        <f t="shared" si="472"/>
        <v>0</v>
      </c>
      <c r="T416" s="139">
        <f t="shared" si="472"/>
        <v>0</v>
      </c>
      <c r="U416" s="139">
        <f t="shared" si="472"/>
        <v>313449</v>
      </c>
      <c r="V416" s="139">
        <f t="shared" si="472"/>
        <v>50065</v>
      </c>
      <c r="W416" s="139">
        <f t="shared" si="472"/>
        <v>0</v>
      </c>
      <c r="X416" s="139">
        <f t="shared" si="472"/>
        <v>363514</v>
      </c>
      <c r="Y416" s="139">
        <f t="shared" si="472"/>
        <v>0</v>
      </c>
      <c r="Z416" s="139">
        <f t="shared" si="472"/>
        <v>0</v>
      </c>
      <c r="AA416" s="139">
        <f t="shared" si="472"/>
        <v>0</v>
      </c>
      <c r="AB416" s="139">
        <f t="shared" si="472"/>
        <v>0</v>
      </c>
      <c r="AC416" s="139">
        <f t="shared" si="472"/>
        <v>313449</v>
      </c>
      <c r="AD416" s="139">
        <f t="shared" si="472"/>
        <v>50065</v>
      </c>
      <c r="AE416" s="139">
        <f t="shared" si="472"/>
        <v>0</v>
      </c>
      <c r="AF416" s="139">
        <f t="shared" si="472"/>
        <v>363514</v>
      </c>
    </row>
    <row r="417" spans="1:32" ht="17.25" hidden="1" customHeight="1" outlineLevel="1" x14ac:dyDescent="0.2">
      <c r="A417" s="4"/>
      <c r="B417" s="277"/>
      <c r="C417" s="262"/>
      <c r="D417" s="303" t="s">
        <v>79</v>
      </c>
      <c r="E417" s="30">
        <v>0</v>
      </c>
      <c r="F417" s="30">
        <v>0</v>
      </c>
      <c r="G417" s="30">
        <v>0</v>
      </c>
      <c r="H417" s="152">
        <f>+E417+F417+G417</f>
        <v>0</v>
      </c>
      <c r="I417" s="30">
        <v>0</v>
      </c>
      <c r="J417" s="30">
        <v>0</v>
      </c>
      <c r="K417" s="30">
        <v>0</v>
      </c>
      <c r="L417" s="152">
        <f>+I417+J417+K417</f>
        <v>0</v>
      </c>
      <c r="M417" s="30">
        <v>0</v>
      </c>
      <c r="N417" s="30">
        <v>0</v>
      </c>
      <c r="O417" s="30">
        <v>0</v>
      </c>
      <c r="P417" s="152">
        <f>+M417+N417+O417</f>
        <v>0</v>
      </c>
      <c r="Q417" s="30">
        <v>0</v>
      </c>
      <c r="R417" s="30">
        <v>0</v>
      </c>
      <c r="S417" s="30">
        <v>0</v>
      </c>
      <c r="T417" s="152">
        <f>+Q417+R417+S417</f>
        <v>0</v>
      </c>
      <c r="U417" s="30">
        <v>0</v>
      </c>
      <c r="V417" s="30">
        <v>0</v>
      </c>
      <c r="W417" s="30">
        <v>0</v>
      </c>
      <c r="X417" s="152">
        <f>+U417+V417+W417</f>
        <v>0</v>
      </c>
      <c r="Y417" s="30">
        <v>0</v>
      </c>
      <c r="Z417" s="30">
        <v>0</v>
      </c>
      <c r="AA417" s="30">
        <v>0</v>
      </c>
      <c r="AB417" s="152">
        <f>+Y417+Z417+AA417</f>
        <v>0</v>
      </c>
      <c r="AC417" s="30">
        <v>0</v>
      </c>
      <c r="AD417" s="30">
        <v>0</v>
      </c>
      <c r="AE417" s="30">
        <v>0</v>
      </c>
      <c r="AF417" s="152">
        <f>+AC417+AD417+AE417</f>
        <v>0</v>
      </c>
    </row>
    <row r="418" spans="1:32" ht="17.25" hidden="1" customHeight="1" outlineLevel="1" x14ac:dyDescent="0.2">
      <c r="A418" s="4"/>
      <c r="B418" s="277"/>
      <c r="C418" s="262"/>
      <c r="D418" s="148" t="s">
        <v>20</v>
      </c>
      <c r="E418" s="30">
        <f t="shared" ref="E418:AF418" si="473">SUMIF($D$11:$D$336,$D$405:$D$418,E$11:E$336)</f>
        <v>0</v>
      </c>
      <c r="F418" s="30">
        <f t="shared" si="473"/>
        <v>106667</v>
      </c>
      <c r="G418" s="30">
        <f t="shared" si="473"/>
        <v>0</v>
      </c>
      <c r="H418" s="30">
        <f t="shared" si="473"/>
        <v>106667</v>
      </c>
      <c r="I418" s="30">
        <f t="shared" si="473"/>
        <v>0</v>
      </c>
      <c r="J418" s="30">
        <f t="shared" si="473"/>
        <v>0</v>
      </c>
      <c r="K418" s="30">
        <f t="shared" si="473"/>
        <v>0</v>
      </c>
      <c r="L418" s="30">
        <f t="shared" si="473"/>
        <v>0</v>
      </c>
      <c r="M418" s="30">
        <f t="shared" si="473"/>
        <v>0</v>
      </c>
      <c r="N418" s="30">
        <f t="shared" si="473"/>
        <v>106667</v>
      </c>
      <c r="O418" s="30">
        <f t="shared" si="473"/>
        <v>0</v>
      </c>
      <c r="P418" s="30">
        <f t="shared" si="473"/>
        <v>106667</v>
      </c>
      <c r="Q418" s="30">
        <f t="shared" si="473"/>
        <v>0</v>
      </c>
      <c r="R418" s="30">
        <f t="shared" si="473"/>
        <v>0</v>
      </c>
      <c r="S418" s="30">
        <f t="shared" si="473"/>
        <v>0</v>
      </c>
      <c r="T418" s="30">
        <f t="shared" si="473"/>
        <v>0</v>
      </c>
      <c r="U418" s="30">
        <f t="shared" si="473"/>
        <v>0</v>
      </c>
      <c r="V418" s="30">
        <f t="shared" si="473"/>
        <v>106667</v>
      </c>
      <c r="W418" s="30">
        <f t="shared" si="473"/>
        <v>0</v>
      </c>
      <c r="X418" s="30">
        <f t="shared" si="473"/>
        <v>106667</v>
      </c>
      <c r="Y418" s="30">
        <f t="shared" si="473"/>
        <v>0</v>
      </c>
      <c r="Z418" s="30">
        <f t="shared" si="473"/>
        <v>0</v>
      </c>
      <c r="AA418" s="30">
        <f t="shared" si="473"/>
        <v>0</v>
      </c>
      <c r="AB418" s="30">
        <f t="shared" si="473"/>
        <v>0</v>
      </c>
      <c r="AC418" s="30">
        <f t="shared" si="473"/>
        <v>0</v>
      </c>
      <c r="AD418" s="30">
        <f t="shared" si="473"/>
        <v>106667</v>
      </c>
      <c r="AE418" s="30">
        <f t="shared" si="473"/>
        <v>0</v>
      </c>
      <c r="AF418" s="30">
        <f t="shared" si="473"/>
        <v>106667</v>
      </c>
    </row>
    <row r="419" spans="1:32" ht="17.25" hidden="1" customHeight="1" outlineLevel="1" x14ac:dyDescent="0.2">
      <c r="A419" s="11"/>
      <c r="B419" s="129"/>
      <c r="C419" s="262"/>
      <c r="D419" s="143" t="s">
        <v>65</v>
      </c>
      <c r="E419" s="144">
        <f t="shared" ref="E419:AF419" si="474">SUMIF($C$11:$C$336,$D$405:$D$419,E$11:E$336)</f>
        <v>128927</v>
      </c>
      <c r="F419" s="144">
        <f t="shared" si="474"/>
        <v>250000</v>
      </c>
      <c r="G419" s="144">
        <f t="shared" si="474"/>
        <v>0</v>
      </c>
      <c r="H419" s="144">
        <f t="shared" si="474"/>
        <v>378927</v>
      </c>
      <c r="I419" s="144">
        <f t="shared" si="474"/>
        <v>-38377</v>
      </c>
      <c r="J419" s="144">
        <f t="shared" si="474"/>
        <v>-6316</v>
      </c>
      <c r="K419" s="144">
        <f t="shared" si="474"/>
        <v>0</v>
      </c>
      <c r="L419" s="144">
        <f t="shared" si="474"/>
        <v>-44693</v>
      </c>
      <c r="M419" s="144">
        <f t="shared" si="474"/>
        <v>90550</v>
      </c>
      <c r="N419" s="144">
        <f t="shared" si="474"/>
        <v>243684</v>
      </c>
      <c r="O419" s="144">
        <f t="shared" si="474"/>
        <v>0</v>
      </c>
      <c r="P419" s="144">
        <f t="shared" si="474"/>
        <v>334234</v>
      </c>
      <c r="Q419" s="144">
        <f t="shared" si="474"/>
        <v>0</v>
      </c>
      <c r="R419" s="144">
        <f t="shared" si="474"/>
        <v>0</v>
      </c>
      <c r="S419" s="144">
        <f t="shared" si="474"/>
        <v>0</v>
      </c>
      <c r="T419" s="144">
        <f t="shared" si="474"/>
        <v>0</v>
      </c>
      <c r="U419" s="144">
        <f t="shared" si="474"/>
        <v>90550</v>
      </c>
      <c r="V419" s="144">
        <f t="shared" si="474"/>
        <v>243684</v>
      </c>
      <c r="W419" s="144">
        <f t="shared" si="474"/>
        <v>0</v>
      </c>
      <c r="X419" s="144">
        <f t="shared" si="474"/>
        <v>334234</v>
      </c>
      <c r="Y419" s="144">
        <f t="shared" si="474"/>
        <v>0</v>
      </c>
      <c r="Z419" s="144">
        <f t="shared" si="474"/>
        <v>0</v>
      </c>
      <c r="AA419" s="144">
        <f t="shared" si="474"/>
        <v>0</v>
      </c>
      <c r="AB419" s="144">
        <f t="shared" si="474"/>
        <v>0</v>
      </c>
      <c r="AC419" s="144">
        <f t="shared" si="474"/>
        <v>90550</v>
      </c>
      <c r="AD419" s="144">
        <f t="shared" si="474"/>
        <v>243684</v>
      </c>
      <c r="AE419" s="144">
        <f t="shared" si="474"/>
        <v>0</v>
      </c>
      <c r="AF419" s="144">
        <f t="shared" si="474"/>
        <v>334234</v>
      </c>
    </row>
    <row r="420" spans="1:32" ht="17.25" hidden="1" customHeight="1" outlineLevel="1" x14ac:dyDescent="0.2">
      <c r="A420" s="4"/>
      <c r="B420" s="277"/>
      <c r="C420" s="277"/>
      <c r="D420" s="153" t="s">
        <v>96</v>
      </c>
      <c r="E420" s="94">
        <f>SUM(E418:E419,E416,E414,E411:E413,E405:E407,E409)</f>
        <v>9958096</v>
      </c>
      <c r="F420" s="94">
        <f t="shared" ref="F420:G420" si="475">SUM(F418:F419,F416,F414,F411:F413,F405:F407,F409)</f>
        <v>5958400</v>
      </c>
      <c r="G420" s="94">
        <f t="shared" si="475"/>
        <v>0</v>
      </c>
      <c r="H420" s="94">
        <f>SUM(H418:H419,H416,H414,H411:H413,H405:H407,H409)</f>
        <v>15916496</v>
      </c>
      <c r="I420" s="94">
        <f t="shared" ref="I420:T420" si="476">SUM(I418:I419,I416,I414,I411:I413,I405:I407,I409)</f>
        <v>10039</v>
      </c>
      <c r="J420" s="94">
        <f t="shared" si="476"/>
        <v>28649</v>
      </c>
      <c r="K420" s="94">
        <f t="shared" si="476"/>
        <v>0</v>
      </c>
      <c r="L420" s="94">
        <f t="shared" si="476"/>
        <v>38688</v>
      </c>
      <c r="M420" s="94">
        <f t="shared" si="476"/>
        <v>9968135</v>
      </c>
      <c r="N420" s="94">
        <f t="shared" si="476"/>
        <v>5987049</v>
      </c>
      <c r="O420" s="94">
        <f t="shared" si="476"/>
        <v>0</v>
      </c>
      <c r="P420" s="94">
        <f t="shared" si="476"/>
        <v>15955184</v>
      </c>
      <c r="Q420" s="94">
        <f t="shared" si="476"/>
        <v>0</v>
      </c>
      <c r="R420" s="94">
        <f t="shared" si="476"/>
        <v>0</v>
      </c>
      <c r="S420" s="94">
        <f t="shared" si="476"/>
        <v>0</v>
      </c>
      <c r="T420" s="94">
        <f t="shared" si="476"/>
        <v>0</v>
      </c>
      <c r="U420" s="94">
        <f t="shared" ref="U420:AB420" si="477">SUM(U418:U419,U416,U414,U411:U413,U405:U407,U409)</f>
        <v>9968135</v>
      </c>
      <c r="V420" s="94">
        <f t="shared" si="477"/>
        <v>5987049</v>
      </c>
      <c r="W420" s="94">
        <f t="shared" si="477"/>
        <v>0</v>
      </c>
      <c r="X420" s="94">
        <f t="shared" si="477"/>
        <v>15955184</v>
      </c>
      <c r="Y420" s="94">
        <f t="shared" si="477"/>
        <v>0</v>
      </c>
      <c r="Z420" s="94">
        <f t="shared" si="477"/>
        <v>0</v>
      </c>
      <c r="AA420" s="94">
        <f t="shared" si="477"/>
        <v>0</v>
      </c>
      <c r="AB420" s="94">
        <f t="shared" si="477"/>
        <v>0</v>
      </c>
      <c r="AC420" s="94">
        <f t="shared" ref="AC420:AF420" si="478">SUM(AC418:AC419,AC416,AC414,AC411:AC413,AC405:AC407,AC409)</f>
        <v>9968135</v>
      </c>
      <c r="AD420" s="94">
        <f t="shared" si="478"/>
        <v>5987049</v>
      </c>
      <c r="AE420" s="94">
        <f t="shared" si="478"/>
        <v>0</v>
      </c>
      <c r="AF420" s="94">
        <f t="shared" si="478"/>
        <v>15955184</v>
      </c>
    </row>
    <row r="421" spans="1:32" ht="17.25" hidden="1" customHeight="1" outlineLevel="1" x14ac:dyDescent="0.2">
      <c r="A421" s="4"/>
      <c r="B421" s="277"/>
      <c r="C421" s="277"/>
      <c r="D421" s="277"/>
      <c r="E421" s="272">
        <f>+E420-E368</f>
        <v>0</v>
      </c>
      <c r="F421" s="272">
        <f>+F420-F368</f>
        <v>0</v>
      </c>
      <c r="G421" s="272">
        <f>+G420-G368</f>
        <v>0</v>
      </c>
      <c r="H421" s="272">
        <f>+H420-H368</f>
        <v>0</v>
      </c>
      <c r="I421" s="272">
        <f t="shared" ref="I421:T421" si="479">+I420-I368</f>
        <v>0</v>
      </c>
      <c r="J421" s="272">
        <f t="shared" si="479"/>
        <v>0</v>
      </c>
      <c r="K421" s="272">
        <f t="shared" si="479"/>
        <v>0</v>
      </c>
      <c r="L421" s="272">
        <f t="shared" si="479"/>
        <v>0</v>
      </c>
      <c r="M421" s="272">
        <f t="shared" si="479"/>
        <v>0</v>
      </c>
      <c r="N421" s="272">
        <f t="shared" si="479"/>
        <v>0</v>
      </c>
      <c r="O421" s="272">
        <f t="shared" si="479"/>
        <v>0</v>
      </c>
      <c r="P421" s="272">
        <f t="shared" si="479"/>
        <v>0</v>
      </c>
      <c r="Q421" s="272">
        <f t="shared" si="479"/>
        <v>0</v>
      </c>
      <c r="R421" s="272">
        <f t="shared" si="479"/>
        <v>0</v>
      </c>
      <c r="S421" s="272">
        <f t="shared" si="479"/>
        <v>0</v>
      </c>
      <c r="T421" s="272">
        <f t="shared" si="479"/>
        <v>0</v>
      </c>
      <c r="U421" s="272">
        <f t="shared" ref="U421:AB421" si="480">+U420-U368</f>
        <v>0</v>
      </c>
      <c r="V421" s="272">
        <f t="shared" si="480"/>
        <v>0</v>
      </c>
      <c r="W421" s="272">
        <f t="shared" si="480"/>
        <v>0</v>
      </c>
      <c r="X421" s="272">
        <f t="shared" si="480"/>
        <v>0</v>
      </c>
      <c r="Y421" s="272">
        <f t="shared" si="480"/>
        <v>0</v>
      </c>
      <c r="Z421" s="272">
        <f t="shared" si="480"/>
        <v>0</v>
      </c>
      <c r="AA421" s="272">
        <f t="shared" si="480"/>
        <v>0</v>
      </c>
      <c r="AB421" s="272">
        <f t="shared" si="480"/>
        <v>0</v>
      </c>
      <c r="AC421" s="272">
        <f t="shared" ref="AC421:AF421" si="481">+AC420-AC368</f>
        <v>0</v>
      </c>
      <c r="AD421" s="272">
        <f t="shared" si="481"/>
        <v>0</v>
      </c>
      <c r="AE421" s="272">
        <f t="shared" si="481"/>
        <v>0</v>
      </c>
      <c r="AF421" s="272">
        <f t="shared" si="481"/>
        <v>0</v>
      </c>
    </row>
    <row r="422" spans="1:32" ht="17.25" hidden="1" customHeight="1" outlineLevel="1" x14ac:dyDescent="0.2">
      <c r="A422" s="4"/>
      <c r="B422" s="277"/>
      <c r="C422" s="277"/>
      <c r="D422" s="304" t="s">
        <v>11</v>
      </c>
      <c r="E422" s="119">
        <f>+E405-E341</f>
        <v>0</v>
      </c>
      <c r="F422" s="119">
        <f>+F405-F341</f>
        <v>0</v>
      </c>
      <c r="G422" s="119">
        <f>+G405-G341</f>
        <v>0</v>
      </c>
      <c r="H422" s="119">
        <f>+H405-H341</f>
        <v>0</v>
      </c>
      <c r="I422" s="119">
        <f t="shared" ref="I422:T422" si="482">+I405-I341</f>
        <v>0</v>
      </c>
      <c r="J422" s="119">
        <f t="shared" si="482"/>
        <v>0</v>
      </c>
      <c r="K422" s="119">
        <f t="shared" si="482"/>
        <v>0</v>
      </c>
      <c r="L422" s="119">
        <f t="shared" si="482"/>
        <v>0</v>
      </c>
      <c r="M422" s="119">
        <f t="shared" si="482"/>
        <v>0</v>
      </c>
      <c r="N422" s="119">
        <f t="shared" si="482"/>
        <v>0</v>
      </c>
      <c r="O422" s="119">
        <f t="shared" si="482"/>
        <v>0</v>
      </c>
      <c r="P422" s="119">
        <f t="shared" si="482"/>
        <v>0</v>
      </c>
      <c r="Q422" s="119">
        <f t="shared" si="482"/>
        <v>0</v>
      </c>
      <c r="R422" s="119">
        <f t="shared" si="482"/>
        <v>0</v>
      </c>
      <c r="S422" s="119">
        <f t="shared" si="482"/>
        <v>0</v>
      </c>
      <c r="T422" s="119">
        <f t="shared" si="482"/>
        <v>0</v>
      </c>
      <c r="U422" s="119">
        <f t="shared" ref="U422:AB422" si="483">+U405-U341</f>
        <v>0</v>
      </c>
      <c r="V422" s="119">
        <f t="shared" si="483"/>
        <v>0</v>
      </c>
      <c r="W422" s="119">
        <f t="shared" si="483"/>
        <v>0</v>
      </c>
      <c r="X422" s="119">
        <f t="shared" si="483"/>
        <v>0</v>
      </c>
      <c r="Y422" s="119">
        <f t="shared" si="483"/>
        <v>0</v>
      </c>
      <c r="Z422" s="119">
        <f t="shared" si="483"/>
        <v>0</v>
      </c>
      <c r="AA422" s="119">
        <f t="shared" si="483"/>
        <v>0</v>
      </c>
      <c r="AB422" s="119">
        <f t="shared" si="483"/>
        <v>0</v>
      </c>
      <c r="AC422" s="119">
        <f t="shared" ref="AC422:AF422" si="484">+AC405-AC341</f>
        <v>0</v>
      </c>
      <c r="AD422" s="119">
        <f t="shared" si="484"/>
        <v>0</v>
      </c>
      <c r="AE422" s="119">
        <f t="shared" si="484"/>
        <v>0</v>
      </c>
      <c r="AF422" s="119">
        <f t="shared" si="484"/>
        <v>0</v>
      </c>
    </row>
    <row r="423" spans="1:32" ht="17.25" hidden="1" customHeight="1" outlineLevel="1" x14ac:dyDescent="0.2">
      <c r="A423" s="4"/>
      <c r="B423" s="277"/>
      <c r="C423" s="277"/>
      <c r="D423" s="305" t="s">
        <v>12</v>
      </c>
      <c r="E423" s="30">
        <f>+E406-E343</f>
        <v>0</v>
      </c>
      <c r="F423" s="30">
        <f>+F406-F343</f>
        <v>0</v>
      </c>
      <c r="G423" s="30">
        <f>+G406-G343</f>
        <v>0</v>
      </c>
      <c r="H423" s="30">
        <f>+H406-H343</f>
        <v>0</v>
      </c>
      <c r="I423" s="30">
        <f t="shared" ref="I423:T423" si="485">+I406-I343</f>
        <v>0</v>
      </c>
      <c r="J423" s="30">
        <f t="shared" si="485"/>
        <v>0</v>
      </c>
      <c r="K423" s="30">
        <f t="shared" si="485"/>
        <v>0</v>
      </c>
      <c r="L423" s="30">
        <f t="shared" si="485"/>
        <v>0</v>
      </c>
      <c r="M423" s="30">
        <f t="shared" si="485"/>
        <v>0</v>
      </c>
      <c r="N423" s="30">
        <f t="shared" si="485"/>
        <v>0</v>
      </c>
      <c r="O423" s="30">
        <f t="shared" si="485"/>
        <v>0</v>
      </c>
      <c r="P423" s="30">
        <f t="shared" si="485"/>
        <v>0</v>
      </c>
      <c r="Q423" s="30">
        <f t="shared" si="485"/>
        <v>0</v>
      </c>
      <c r="R423" s="30">
        <f t="shared" si="485"/>
        <v>0</v>
      </c>
      <c r="S423" s="30">
        <f t="shared" si="485"/>
        <v>0</v>
      </c>
      <c r="T423" s="30">
        <f t="shared" si="485"/>
        <v>0</v>
      </c>
      <c r="U423" s="30">
        <f t="shared" ref="U423:AB423" si="486">+U406-U343</f>
        <v>0</v>
      </c>
      <c r="V423" s="30">
        <f t="shared" si="486"/>
        <v>0</v>
      </c>
      <c r="W423" s="30">
        <f t="shared" si="486"/>
        <v>0</v>
      </c>
      <c r="X423" s="30">
        <f t="shared" si="486"/>
        <v>0</v>
      </c>
      <c r="Y423" s="30">
        <f t="shared" si="486"/>
        <v>0</v>
      </c>
      <c r="Z423" s="30">
        <f t="shared" si="486"/>
        <v>0</v>
      </c>
      <c r="AA423" s="30">
        <f t="shared" si="486"/>
        <v>0</v>
      </c>
      <c r="AB423" s="30">
        <f t="shared" si="486"/>
        <v>0</v>
      </c>
      <c r="AC423" s="30">
        <f t="shared" ref="AC423:AF423" si="487">+AC406-AC343</f>
        <v>0</v>
      </c>
      <c r="AD423" s="30">
        <f t="shared" si="487"/>
        <v>0</v>
      </c>
      <c r="AE423" s="30">
        <f t="shared" si="487"/>
        <v>0</v>
      </c>
      <c r="AF423" s="30">
        <f t="shared" si="487"/>
        <v>0</v>
      </c>
    </row>
    <row r="424" spans="1:32" ht="17.25" hidden="1" customHeight="1" outlineLevel="1" x14ac:dyDescent="0.2">
      <c r="A424" s="4"/>
      <c r="B424" s="278"/>
      <c r="C424" s="277"/>
      <c r="D424" s="305" t="s">
        <v>13</v>
      </c>
      <c r="E424" s="30">
        <f>+E407-E345</f>
        <v>0</v>
      </c>
      <c r="F424" s="30">
        <f>+F407-F345</f>
        <v>0</v>
      </c>
      <c r="G424" s="30">
        <f>+G407-G345</f>
        <v>0</v>
      </c>
      <c r="H424" s="30">
        <f>+H407-H345</f>
        <v>0</v>
      </c>
      <c r="I424" s="30">
        <f t="shared" ref="I424:T424" si="488">+I407-I345</f>
        <v>0</v>
      </c>
      <c r="J424" s="30">
        <f t="shared" si="488"/>
        <v>0</v>
      </c>
      <c r="K424" s="30">
        <f t="shared" si="488"/>
        <v>0</v>
      </c>
      <c r="L424" s="30">
        <f t="shared" si="488"/>
        <v>0</v>
      </c>
      <c r="M424" s="30">
        <f t="shared" si="488"/>
        <v>0</v>
      </c>
      <c r="N424" s="30">
        <f t="shared" si="488"/>
        <v>0</v>
      </c>
      <c r="O424" s="30">
        <f t="shared" si="488"/>
        <v>0</v>
      </c>
      <c r="P424" s="30">
        <f t="shared" si="488"/>
        <v>0</v>
      </c>
      <c r="Q424" s="30">
        <f t="shared" si="488"/>
        <v>0</v>
      </c>
      <c r="R424" s="30">
        <f t="shared" si="488"/>
        <v>0</v>
      </c>
      <c r="S424" s="30">
        <f t="shared" si="488"/>
        <v>0</v>
      </c>
      <c r="T424" s="30">
        <f t="shared" si="488"/>
        <v>0</v>
      </c>
      <c r="U424" s="30">
        <f t="shared" ref="U424:AB424" si="489">+U407-U345</f>
        <v>0</v>
      </c>
      <c r="V424" s="30">
        <f t="shared" si="489"/>
        <v>0</v>
      </c>
      <c r="W424" s="30">
        <f t="shared" si="489"/>
        <v>0</v>
      </c>
      <c r="X424" s="30">
        <f t="shared" si="489"/>
        <v>0</v>
      </c>
      <c r="Y424" s="30">
        <f t="shared" si="489"/>
        <v>0</v>
      </c>
      <c r="Z424" s="30">
        <f t="shared" si="489"/>
        <v>0</v>
      </c>
      <c r="AA424" s="30">
        <f t="shared" si="489"/>
        <v>0</v>
      </c>
      <c r="AB424" s="30">
        <f t="shared" si="489"/>
        <v>0</v>
      </c>
      <c r="AC424" s="30">
        <f t="shared" ref="AC424:AF424" si="490">+AC407-AC345</f>
        <v>0</v>
      </c>
      <c r="AD424" s="30">
        <f t="shared" si="490"/>
        <v>0</v>
      </c>
      <c r="AE424" s="30">
        <f t="shared" si="490"/>
        <v>0</v>
      </c>
      <c r="AF424" s="30">
        <f t="shared" si="490"/>
        <v>0</v>
      </c>
    </row>
    <row r="425" spans="1:32" ht="17.25" hidden="1" customHeight="1" outlineLevel="1" x14ac:dyDescent="0.2">
      <c r="A425" s="4"/>
      <c r="B425" s="278"/>
      <c r="C425" s="277"/>
      <c r="D425" s="306" t="s">
        <v>70</v>
      </c>
      <c r="E425" s="30">
        <f>+E408-(E346+E342+E344+E350+E358+E361+E348+E364)</f>
        <v>0</v>
      </c>
      <c r="F425" s="30">
        <f>+F408-(F346+F342+F344+F350+F358+F361+F348+F364)</f>
        <v>0</v>
      </c>
      <c r="G425" s="30">
        <f>+G408-(G346+G342+G344+G350+G358+G361+G348+G364)</f>
        <v>0</v>
      </c>
      <c r="H425" s="30">
        <f>+H408-(H346+H342+H344+H350+H358+H361+H348+H364)</f>
        <v>0</v>
      </c>
      <c r="I425" s="30">
        <f t="shared" ref="I425:T425" si="491">+I408-(I346+I342+I344+I350+I358+I361+I348+I364)</f>
        <v>0</v>
      </c>
      <c r="J425" s="30">
        <f t="shared" si="491"/>
        <v>0</v>
      </c>
      <c r="K425" s="30">
        <f t="shared" si="491"/>
        <v>0</v>
      </c>
      <c r="L425" s="30">
        <f t="shared" si="491"/>
        <v>0</v>
      </c>
      <c r="M425" s="30">
        <f t="shared" si="491"/>
        <v>0</v>
      </c>
      <c r="N425" s="30">
        <f t="shared" si="491"/>
        <v>0</v>
      </c>
      <c r="O425" s="30">
        <f t="shared" si="491"/>
        <v>0</v>
      </c>
      <c r="P425" s="30">
        <f t="shared" si="491"/>
        <v>0</v>
      </c>
      <c r="Q425" s="30">
        <f t="shared" si="491"/>
        <v>0</v>
      </c>
      <c r="R425" s="30">
        <f t="shared" si="491"/>
        <v>0</v>
      </c>
      <c r="S425" s="30">
        <f t="shared" si="491"/>
        <v>0</v>
      </c>
      <c r="T425" s="30">
        <f t="shared" si="491"/>
        <v>0</v>
      </c>
      <c r="U425" s="30">
        <f t="shared" ref="U425:AB425" si="492">+U408-(U346+U342+U344+U350+U358+U361+U348+U364)</f>
        <v>0</v>
      </c>
      <c r="V425" s="30">
        <f t="shared" si="492"/>
        <v>0</v>
      </c>
      <c r="W425" s="30">
        <f t="shared" si="492"/>
        <v>0</v>
      </c>
      <c r="X425" s="30">
        <f t="shared" si="492"/>
        <v>0</v>
      </c>
      <c r="Y425" s="30">
        <f t="shared" si="492"/>
        <v>0</v>
      </c>
      <c r="Z425" s="30">
        <f t="shared" si="492"/>
        <v>0</v>
      </c>
      <c r="AA425" s="30">
        <f t="shared" si="492"/>
        <v>0</v>
      </c>
      <c r="AB425" s="30">
        <f t="shared" si="492"/>
        <v>0</v>
      </c>
      <c r="AC425" s="30">
        <f t="shared" ref="AC425:AF425" si="493">+AC408-(AC346+AC342+AC344+AC350+AC358+AC361+AC348+AC364)</f>
        <v>0</v>
      </c>
      <c r="AD425" s="30">
        <f t="shared" si="493"/>
        <v>0</v>
      </c>
      <c r="AE425" s="30">
        <f t="shared" si="493"/>
        <v>0</v>
      </c>
      <c r="AF425" s="30">
        <f t="shared" si="493"/>
        <v>0</v>
      </c>
    </row>
    <row r="426" spans="1:32" ht="17.25" hidden="1" customHeight="1" outlineLevel="1" x14ac:dyDescent="0.2">
      <c r="A426" s="4"/>
      <c r="B426" s="278"/>
      <c r="C426" s="277"/>
      <c r="D426" s="305" t="s">
        <v>14</v>
      </c>
      <c r="E426" s="30">
        <f>+E409-E347</f>
        <v>0</v>
      </c>
      <c r="F426" s="30">
        <f>+F409-F347</f>
        <v>0</v>
      </c>
      <c r="G426" s="30">
        <f>+G409-G347</f>
        <v>0</v>
      </c>
      <c r="H426" s="30">
        <f>+H409-H347</f>
        <v>0</v>
      </c>
      <c r="I426" s="30">
        <f t="shared" ref="I426:T426" si="494">+I409-I347</f>
        <v>0</v>
      </c>
      <c r="J426" s="30">
        <f t="shared" si="494"/>
        <v>0</v>
      </c>
      <c r="K426" s="30">
        <f t="shared" si="494"/>
        <v>0</v>
      </c>
      <c r="L426" s="30">
        <f t="shared" si="494"/>
        <v>0</v>
      </c>
      <c r="M426" s="30">
        <f t="shared" si="494"/>
        <v>0</v>
      </c>
      <c r="N426" s="30">
        <f t="shared" si="494"/>
        <v>0</v>
      </c>
      <c r="O426" s="30">
        <f t="shared" si="494"/>
        <v>0</v>
      </c>
      <c r="P426" s="30">
        <f t="shared" si="494"/>
        <v>0</v>
      </c>
      <c r="Q426" s="30">
        <f t="shared" si="494"/>
        <v>0</v>
      </c>
      <c r="R426" s="30">
        <f t="shared" si="494"/>
        <v>0</v>
      </c>
      <c r="S426" s="30">
        <f t="shared" si="494"/>
        <v>0</v>
      </c>
      <c r="T426" s="30">
        <f t="shared" si="494"/>
        <v>0</v>
      </c>
      <c r="U426" s="30">
        <f t="shared" ref="U426:AB426" si="495">+U409-U347</f>
        <v>0</v>
      </c>
      <c r="V426" s="30">
        <f t="shared" si="495"/>
        <v>0</v>
      </c>
      <c r="W426" s="30">
        <f t="shared" si="495"/>
        <v>0</v>
      </c>
      <c r="X426" s="30">
        <f t="shared" si="495"/>
        <v>0</v>
      </c>
      <c r="Y426" s="30">
        <f t="shared" si="495"/>
        <v>0</v>
      </c>
      <c r="Z426" s="30">
        <f t="shared" si="495"/>
        <v>0</v>
      </c>
      <c r="AA426" s="30">
        <f t="shared" si="495"/>
        <v>0</v>
      </c>
      <c r="AB426" s="30">
        <f t="shared" si="495"/>
        <v>0</v>
      </c>
      <c r="AC426" s="30">
        <f t="shared" ref="AC426:AF426" si="496">+AC409-AC347</f>
        <v>0</v>
      </c>
      <c r="AD426" s="30">
        <f t="shared" si="496"/>
        <v>0</v>
      </c>
      <c r="AE426" s="30">
        <f t="shared" si="496"/>
        <v>0</v>
      </c>
      <c r="AF426" s="30">
        <f t="shared" si="496"/>
        <v>0</v>
      </c>
    </row>
    <row r="427" spans="1:32" ht="17.25" hidden="1" customHeight="1" outlineLevel="1" x14ac:dyDescent="0.2">
      <c r="A427" s="4"/>
      <c r="B427" s="278"/>
      <c r="C427" s="277"/>
      <c r="D427" s="307" t="s">
        <v>15</v>
      </c>
      <c r="E427" s="139">
        <f>+E410-(E349+E365)</f>
        <v>0</v>
      </c>
      <c r="F427" s="139">
        <f>+F410-(F349+F365)</f>
        <v>0</v>
      </c>
      <c r="G427" s="139">
        <f>+G410-(G349+G365)</f>
        <v>0</v>
      </c>
      <c r="H427" s="139">
        <f>+H410-(H349+H365)</f>
        <v>0</v>
      </c>
      <c r="I427" s="139">
        <f t="shared" ref="I427:T427" si="497">+I410-(I349+I365)</f>
        <v>0</v>
      </c>
      <c r="J427" s="139">
        <f t="shared" si="497"/>
        <v>0</v>
      </c>
      <c r="K427" s="139">
        <f t="shared" si="497"/>
        <v>0</v>
      </c>
      <c r="L427" s="139">
        <f t="shared" si="497"/>
        <v>0</v>
      </c>
      <c r="M427" s="139">
        <f t="shared" si="497"/>
        <v>0</v>
      </c>
      <c r="N427" s="139">
        <f t="shared" si="497"/>
        <v>0</v>
      </c>
      <c r="O427" s="139">
        <f t="shared" si="497"/>
        <v>0</v>
      </c>
      <c r="P427" s="139">
        <f t="shared" si="497"/>
        <v>0</v>
      </c>
      <c r="Q427" s="139">
        <f t="shared" si="497"/>
        <v>0</v>
      </c>
      <c r="R427" s="139">
        <f t="shared" si="497"/>
        <v>0</v>
      </c>
      <c r="S427" s="139">
        <f t="shared" si="497"/>
        <v>0</v>
      </c>
      <c r="T427" s="139">
        <f t="shared" si="497"/>
        <v>0</v>
      </c>
      <c r="U427" s="139">
        <f t="shared" ref="U427:AB427" si="498">+U410-(U349+U365)</f>
        <v>0</v>
      </c>
      <c r="V427" s="139">
        <f t="shared" si="498"/>
        <v>0</v>
      </c>
      <c r="W427" s="139">
        <f t="shared" si="498"/>
        <v>0</v>
      </c>
      <c r="X427" s="139">
        <f t="shared" si="498"/>
        <v>0</v>
      </c>
      <c r="Y427" s="139">
        <f t="shared" si="498"/>
        <v>0</v>
      </c>
      <c r="Z427" s="139">
        <f t="shared" si="498"/>
        <v>0</v>
      </c>
      <c r="AA427" s="139">
        <f t="shared" si="498"/>
        <v>0</v>
      </c>
      <c r="AB427" s="139">
        <f t="shared" si="498"/>
        <v>0</v>
      </c>
      <c r="AC427" s="139">
        <f t="shared" ref="AC427:AF427" si="499">+AC410-(AC349+AC365)</f>
        <v>0</v>
      </c>
      <c r="AD427" s="139">
        <f t="shared" si="499"/>
        <v>0</v>
      </c>
      <c r="AE427" s="139">
        <f t="shared" si="499"/>
        <v>0</v>
      </c>
      <c r="AF427" s="139">
        <f t="shared" si="499"/>
        <v>0</v>
      </c>
    </row>
    <row r="428" spans="1:32" ht="17.25" hidden="1" customHeight="1" outlineLevel="1" x14ac:dyDescent="0.2">
      <c r="A428" s="4"/>
      <c r="B428" s="278"/>
      <c r="C428" s="277"/>
      <c r="D428" s="306" t="s">
        <v>53</v>
      </c>
      <c r="E428" s="30">
        <f t="shared" ref="E428:AF428" si="500">+E411-(E216+E202+E270+E330+E320+E310+E290+E260+E250+E240+E300+E230)</f>
        <v>0</v>
      </c>
      <c r="F428" s="30">
        <f t="shared" si="500"/>
        <v>0</v>
      </c>
      <c r="G428" s="30">
        <f t="shared" si="500"/>
        <v>0</v>
      </c>
      <c r="H428" s="30">
        <f t="shared" si="500"/>
        <v>0</v>
      </c>
      <c r="I428" s="30">
        <f t="shared" si="500"/>
        <v>0</v>
      </c>
      <c r="J428" s="30">
        <f t="shared" si="500"/>
        <v>0</v>
      </c>
      <c r="K428" s="30">
        <f t="shared" si="500"/>
        <v>0</v>
      </c>
      <c r="L428" s="30">
        <f t="shared" si="500"/>
        <v>0</v>
      </c>
      <c r="M428" s="30">
        <f t="shared" si="500"/>
        <v>0</v>
      </c>
      <c r="N428" s="30">
        <f t="shared" si="500"/>
        <v>0</v>
      </c>
      <c r="O428" s="30">
        <f t="shared" si="500"/>
        <v>0</v>
      </c>
      <c r="P428" s="30">
        <f t="shared" si="500"/>
        <v>0</v>
      </c>
      <c r="Q428" s="30">
        <f t="shared" si="500"/>
        <v>0</v>
      </c>
      <c r="R428" s="30">
        <f t="shared" si="500"/>
        <v>0</v>
      </c>
      <c r="S428" s="30">
        <f t="shared" si="500"/>
        <v>0</v>
      </c>
      <c r="T428" s="30">
        <f t="shared" si="500"/>
        <v>0</v>
      </c>
      <c r="U428" s="30">
        <f t="shared" si="500"/>
        <v>0</v>
      </c>
      <c r="V428" s="30">
        <f t="shared" si="500"/>
        <v>0</v>
      </c>
      <c r="W428" s="30">
        <f t="shared" si="500"/>
        <v>0</v>
      </c>
      <c r="X428" s="30">
        <f t="shared" si="500"/>
        <v>0</v>
      </c>
      <c r="Y428" s="30">
        <f t="shared" si="500"/>
        <v>0</v>
      </c>
      <c r="Z428" s="30">
        <f t="shared" si="500"/>
        <v>0</v>
      </c>
      <c r="AA428" s="30">
        <f t="shared" si="500"/>
        <v>0</v>
      </c>
      <c r="AB428" s="30">
        <f t="shared" si="500"/>
        <v>0</v>
      </c>
      <c r="AC428" s="30">
        <f t="shared" si="500"/>
        <v>0</v>
      </c>
      <c r="AD428" s="30">
        <f t="shared" si="500"/>
        <v>0</v>
      </c>
      <c r="AE428" s="30">
        <f t="shared" si="500"/>
        <v>0</v>
      </c>
      <c r="AF428" s="30">
        <f t="shared" si="500"/>
        <v>0</v>
      </c>
    </row>
    <row r="429" spans="1:32" ht="17.25" hidden="1" customHeight="1" outlineLevel="1" x14ac:dyDescent="0.2">
      <c r="A429" s="4"/>
      <c r="B429" s="278"/>
      <c r="C429" s="277"/>
      <c r="D429" s="306" t="s">
        <v>92</v>
      </c>
      <c r="E429" s="30">
        <f t="shared" ref="E429:T430" si="501">+E412-E352</f>
        <v>0</v>
      </c>
      <c r="F429" s="30">
        <f t="shared" si="501"/>
        <v>0</v>
      </c>
      <c r="G429" s="30">
        <f t="shared" si="501"/>
        <v>0</v>
      </c>
      <c r="H429" s="30">
        <f t="shared" si="501"/>
        <v>0</v>
      </c>
      <c r="I429" s="30">
        <f t="shared" si="501"/>
        <v>0</v>
      </c>
      <c r="J429" s="30">
        <f t="shared" si="501"/>
        <v>0</v>
      </c>
      <c r="K429" s="30">
        <f t="shared" si="501"/>
        <v>0</v>
      </c>
      <c r="L429" s="30">
        <f t="shared" si="501"/>
        <v>0</v>
      </c>
      <c r="M429" s="30">
        <f t="shared" si="501"/>
        <v>0</v>
      </c>
      <c r="N429" s="30">
        <f t="shared" si="501"/>
        <v>0</v>
      </c>
      <c r="O429" s="30">
        <f t="shared" si="501"/>
        <v>0</v>
      </c>
      <c r="P429" s="30">
        <f t="shared" si="501"/>
        <v>0</v>
      </c>
      <c r="Q429" s="30">
        <f t="shared" si="501"/>
        <v>0</v>
      </c>
      <c r="R429" s="30">
        <f t="shared" si="501"/>
        <v>0</v>
      </c>
      <c r="S429" s="30">
        <f t="shared" si="501"/>
        <v>0</v>
      </c>
      <c r="T429" s="30">
        <f t="shared" si="501"/>
        <v>0</v>
      </c>
      <c r="U429" s="30">
        <f t="shared" ref="U429:AB429" si="502">+U412-U352</f>
        <v>0</v>
      </c>
      <c r="V429" s="30">
        <f t="shared" si="502"/>
        <v>0</v>
      </c>
      <c r="W429" s="30">
        <f t="shared" si="502"/>
        <v>0</v>
      </c>
      <c r="X429" s="30">
        <f t="shared" si="502"/>
        <v>0</v>
      </c>
      <c r="Y429" s="30">
        <f t="shared" si="502"/>
        <v>0</v>
      </c>
      <c r="Z429" s="30">
        <f t="shared" si="502"/>
        <v>0</v>
      </c>
      <c r="AA429" s="30">
        <f t="shared" si="502"/>
        <v>0</v>
      </c>
      <c r="AB429" s="30">
        <f t="shared" si="502"/>
        <v>0</v>
      </c>
      <c r="AC429" s="30">
        <f t="shared" ref="AC429:AF429" si="503">+AC412-AC352</f>
        <v>0</v>
      </c>
      <c r="AD429" s="30">
        <f t="shared" si="503"/>
        <v>0</v>
      </c>
      <c r="AE429" s="30">
        <f t="shared" si="503"/>
        <v>0</v>
      </c>
      <c r="AF429" s="30">
        <f t="shared" si="503"/>
        <v>0</v>
      </c>
    </row>
    <row r="430" spans="1:32" ht="17.25" hidden="1" customHeight="1" outlineLevel="1" x14ac:dyDescent="0.2">
      <c r="A430" s="4"/>
      <c r="B430" s="278"/>
      <c r="C430" s="277"/>
      <c r="D430" s="306" t="s">
        <v>97</v>
      </c>
      <c r="E430" s="30">
        <f t="shared" si="501"/>
        <v>0</v>
      </c>
      <c r="F430" s="30">
        <f t="shared" si="501"/>
        <v>0</v>
      </c>
      <c r="G430" s="30">
        <f t="shared" si="501"/>
        <v>0</v>
      </c>
      <c r="H430" s="30">
        <f t="shared" si="501"/>
        <v>0</v>
      </c>
      <c r="I430" s="30">
        <f t="shared" si="501"/>
        <v>0</v>
      </c>
      <c r="J430" s="30">
        <f t="shared" si="501"/>
        <v>0</v>
      </c>
      <c r="K430" s="30">
        <f t="shared" si="501"/>
        <v>0</v>
      </c>
      <c r="L430" s="30">
        <f t="shared" si="501"/>
        <v>0</v>
      </c>
      <c r="M430" s="30">
        <f t="shared" si="501"/>
        <v>0</v>
      </c>
      <c r="N430" s="30">
        <f t="shared" si="501"/>
        <v>0</v>
      </c>
      <c r="O430" s="30">
        <f t="shared" si="501"/>
        <v>0</v>
      </c>
      <c r="P430" s="30">
        <f t="shared" si="501"/>
        <v>0</v>
      </c>
      <c r="Q430" s="30">
        <f t="shared" si="501"/>
        <v>0</v>
      </c>
      <c r="R430" s="30">
        <f t="shared" si="501"/>
        <v>0</v>
      </c>
      <c r="S430" s="30">
        <f t="shared" si="501"/>
        <v>0</v>
      </c>
      <c r="T430" s="30">
        <f t="shared" si="501"/>
        <v>0</v>
      </c>
      <c r="U430" s="30">
        <f t="shared" ref="U430:AB430" si="504">+U413-U353</f>
        <v>0</v>
      </c>
      <c r="V430" s="30">
        <f t="shared" si="504"/>
        <v>0</v>
      </c>
      <c r="W430" s="30">
        <f t="shared" si="504"/>
        <v>0</v>
      </c>
      <c r="X430" s="30">
        <f t="shared" si="504"/>
        <v>0</v>
      </c>
      <c r="Y430" s="30">
        <f t="shared" si="504"/>
        <v>0</v>
      </c>
      <c r="Z430" s="30">
        <f t="shared" si="504"/>
        <v>0</v>
      </c>
      <c r="AA430" s="30">
        <f t="shared" si="504"/>
        <v>0</v>
      </c>
      <c r="AB430" s="30">
        <f t="shared" si="504"/>
        <v>0</v>
      </c>
      <c r="AC430" s="30">
        <f t="shared" ref="AC430:AF430" si="505">+AC413-AC353</f>
        <v>0</v>
      </c>
      <c r="AD430" s="30">
        <f t="shared" si="505"/>
        <v>0</v>
      </c>
      <c r="AE430" s="30">
        <f t="shared" si="505"/>
        <v>0</v>
      </c>
      <c r="AF430" s="30">
        <f t="shared" si="505"/>
        <v>0</v>
      </c>
    </row>
    <row r="431" spans="1:32" ht="17.25" hidden="1" customHeight="1" outlineLevel="1" x14ac:dyDescent="0.2">
      <c r="A431" s="4"/>
      <c r="B431" s="278"/>
      <c r="C431" s="277"/>
      <c r="D431" s="307" t="s">
        <v>17</v>
      </c>
      <c r="E431" s="30">
        <f>+E357-E414</f>
        <v>0</v>
      </c>
      <c r="F431" s="30">
        <f>+F357-F414</f>
        <v>0</v>
      </c>
      <c r="G431" s="30">
        <f>+G357-G414</f>
        <v>0</v>
      </c>
      <c r="H431" s="30">
        <f>+H357-H414</f>
        <v>0</v>
      </c>
      <c r="I431" s="30">
        <f t="shared" ref="I431:T431" si="506">+I357-I414</f>
        <v>0</v>
      </c>
      <c r="J431" s="30">
        <f t="shared" si="506"/>
        <v>0</v>
      </c>
      <c r="K431" s="30">
        <f t="shared" si="506"/>
        <v>0</v>
      </c>
      <c r="L431" s="30">
        <f t="shared" si="506"/>
        <v>0</v>
      </c>
      <c r="M431" s="30">
        <f t="shared" si="506"/>
        <v>0</v>
      </c>
      <c r="N431" s="30">
        <f t="shared" si="506"/>
        <v>0</v>
      </c>
      <c r="O431" s="30">
        <f t="shared" si="506"/>
        <v>0</v>
      </c>
      <c r="P431" s="30">
        <f t="shared" si="506"/>
        <v>0</v>
      </c>
      <c r="Q431" s="30">
        <f t="shared" si="506"/>
        <v>0</v>
      </c>
      <c r="R431" s="30">
        <f t="shared" si="506"/>
        <v>0</v>
      </c>
      <c r="S431" s="30">
        <f t="shared" si="506"/>
        <v>0</v>
      </c>
      <c r="T431" s="30">
        <f t="shared" si="506"/>
        <v>0</v>
      </c>
      <c r="U431" s="30">
        <f t="shared" ref="U431:AB431" si="507">+U357-U414</f>
        <v>0</v>
      </c>
      <c r="V431" s="30">
        <f t="shared" si="507"/>
        <v>0</v>
      </c>
      <c r="W431" s="30">
        <f t="shared" si="507"/>
        <v>0</v>
      </c>
      <c r="X431" s="30">
        <f t="shared" si="507"/>
        <v>0</v>
      </c>
      <c r="Y431" s="30">
        <f t="shared" si="507"/>
        <v>0</v>
      </c>
      <c r="Z431" s="30">
        <f t="shared" si="507"/>
        <v>0</v>
      </c>
      <c r="AA431" s="30">
        <f t="shared" si="507"/>
        <v>0</v>
      </c>
      <c r="AB431" s="30">
        <f t="shared" si="507"/>
        <v>0</v>
      </c>
      <c r="AC431" s="30">
        <f t="shared" ref="AC431:AF431" si="508">+AC357-AC414</f>
        <v>0</v>
      </c>
      <c r="AD431" s="30">
        <f t="shared" si="508"/>
        <v>0</v>
      </c>
      <c r="AE431" s="30">
        <f t="shared" si="508"/>
        <v>0</v>
      </c>
      <c r="AF431" s="30">
        <f t="shared" si="508"/>
        <v>0</v>
      </c>
    </row>
    <row r="432" spans="1:32" ht="17.25" hidden="1" customHeight="1" outlineLevel="1" x14ac:dyDescent="0.2">
      <c r="A432" s="4"/>
      <c r="B432" s="278"/>
      <c r="C432" s="277"/>
      <c r="D432" s="308" t="s">
        <v>77</v>
      </c>
      <c r="E432" s="152">
        <f t="shared" ref="E432:T433" si="509">+E359-E415</f>
        <v>0</v>
      </c>
      <c r="F432" s="152">
        <f t="shared" si="509"/>
        <v>0</v>
      </c>
      <c r="G432" s="152">
        <f t="shared" si="509"/>
        <v>0</v>
      </c>
      <c r="H432" s="152">
        <f t="shared" si="509"/>
        <v>0</v>
      </c>
      <c r="I432" s="152">
        <f t="shared" si="509"/>
        <v>0</v>
      </c>
      <c r="J432" s="152">
        <f t="shared" si="509"/>
        <v>0</v>
      </c>
      <c r="K432" s="152">
        <f t="shared" si="509"/>
        <v>0</v>
      </c>
      <c r="L432" s="152">
        <f t="shared" si="509"/>
        <v>0</v>
      </c>
      <c r="M432" s="152">
        <f t="shared" si="509"/>
        <v>0</v>
      </c>
      <c r="N432" s="152">
        <f t="shared" si="509"/>
        <v>0</v>
      </c>
      <c r="O432" s="152">
        <f t="shared" si="509"/>
        <v>0</v>
      </c>
      <c r="P432" s="152">
        <f t="shared" si="509"/>
        <v>0</v>
      </c>
      <c r="Q432" s="152">
        <f t="shared" si="509"/>
        <v>0</v>
      </c>
      <c r="R432" s="152">
        <f t="shared" si="509"/>
        <v>0</v>
      </c>
      <c r="S432" s="152">
        <f t="shared" si="509"/>
        <v>0</v>
      </c>
      <c r="T432" s="152">
        <f t="shared" si="509"/>
        <v>0</v>
      </c>
      <c r="U432" s="152">
        <f t="shared" ref="U432:AB432" si="510">+U359-U415</f>
        <v>0</v>
      </c>
      <c r="V432" s="152">
        <f t="shared" si="510"/>
        <v>0</v>
      </c>
      <c r="W432" s="152">
        <f t="shared" si="510"/>
        <v>0</v>
      </c>
      <c r="X432" s="152">
        <f t="shared" si="510"/>
        <v>0</v>
      </c>
      <c r="Y432" s="152">
        <f t="shared" si="510"/>
        <v>0</v>
      </c>
      <c r="Z432" s="152">
        <f t="shared" si="510"/>
        <v>0</v>
      </c>
      <c r="AA432" s="152">
        <f t="shared" si="510"/>
        <v>0</v>
      </c>
      <c r="AB432" s="152">
        <f t="shared" si="510"/>
        <v>0</v>
      </c>
      <c r="AC432" s="152">
        <f t="shared" ref="AC432:AF432" si="511">+AC359-AC415</f>
        <v>0</v>
      </c>
      <c r="AD432" s="152">
        <f t="shared" si="511"/>
        <v>0</v>
      </c>
      <c r="AE432" s="152">
        <f t="shared" si="511"/>
        <v>0</v>
      </c>
      <c r="AF432" s="152">
        <f t="shared" si="511"/>
        <v>0</v>
      </c>
    </row>
    <row r="433" spans="1:32" ht="17.25" hidden="1" customHeight="1" outlineLevel="1" x14ac:dyDescent="0.2">
      <c r="A433" s="4"/>
      <c r="B433" s="278"/>
      <c r="C433" s="277"/>
      <c r="D433" s="307" t="s">
        <v>19</v>
      </c>
      <c r="E433" s="30">
        <f t="shared" si="509"/>
        <v>0</v>
      </c>
      <c r="F433" s="30">
        <f t="shared" si="509"/>
        <v>0</v>
      </c>
      <c r="G433" s="30">
        <f t="shared" si="509"/>
        <v>0</v>
      </c>
      <c r="H433" s="30">
        <f t="shared" si="509"/>
        <v>0</v>
      </c>
      <c r="I433" s="30">
        <f t="shared" si="509"/>
        <v>0</v>
      </c>
      <c r="J433" s="30">
        <f t="shared" si="509"/>
        <v>0</v>
      </c>
      <c r="K433" s="30">
        <f t="shared" si="509"/>
        <v>0</v>
      </c>
      <c r="L433" s="30">
        <f t="shared" si="509"/>
        <v>0</v>
      </c>
      <c r="M433" s="30">
        <f t="shared" si="509"/>
        <v>0</v>
      </c>
      <c r="N433" s="30">
        <f t="shared" si="509"/>
        <v>0</v>
      </c>
      <c r="O433" s="30">
        <f t="shared" si="509"/>
        <v>0</v>
      </c>
      <c r="P433" s="30">
        <f t="shared" si="509"/>
        <v>0</v>
      </c>
      <c r="Q433" s="30">
        <f t="shared" si="509"/>
        <v>0</v>
      </c>
      <c r="R433" s="30">
        <f t="shared" si="509"/>
        <v>0</v>
      </c>
      <c r="S433" s="30">
        <f t="shared" si="509"/>
        <v>0</v>
      </c>
      <c r="T433" s="30">
        <f t="shared" si="509"/>
        <v>0</v>
      </c>
      <c r="U433" s="30">
        <f t="shared" ref="U433:AB433" si="512">+U360-U416</f>
        <v>0</v>
      </c>
      <c r="V433" s="30">
        <f t="shared" si="512"/>
        <v>0</v>
      </c>
      <c r="W433" s="30">
        <f t="shared" si="512"/>
        <v>0</v>
      </c>
      <c r="X433" s="30">
        <f t="shared" si="512"/>
        <v>0</v>
      </c>
      <c r="Y433" s="30">
        <f t="shared" si="512"/>
        <v>0</v>
      </c>
      <c r="Z433" s="30">
        <f t="shared" si="512"/>
        <v>0</v>
      </c>
      <c r="AA433" s="30">
        <f t="shared" si="512"/>
        <v>0</v>
      </c>
      <c r="AB433" s="30">
        <f t="shared" si="512"/>
        <v>0</v>
      </c>
      <c r="AC433" s="30">
        <f t="shared" ref="AC433:AF433" si="513">+AC360-AC416</f>
        <v>0</v>
      </c>
      <c r="AD433" s="30">
        <f t="shared" si="513"/>
        <v>0</v>
      </c>
      <c r="AE433" s="30">
        <f t="shared" si="513"/>
        <v>0</v>
      </c>
      <c r="AF433" s="30">
        <f t="shared" si="513"/>
        <v>0</v>
      </c>
    </row>
    <row r="434" spans="1:32" ht="17.25" hidden="1" customHeight="1" outlineLevel="1" x14ac:dyDescent="0.2">
      <c r="A434" s="4"/>
      <c r="B434" s="278"/>
      <c r="C434" s="277"/>
      <c r="D434" s="308" t="s">
        <v>79</v>
      </c>
      <c r="E434" s="152">
        <f>+E362-E417</f>
        <v>0</v>
      </c>
      <c r="F434" s="152">
        <f>+F362-F417</f>
        <v>0</v>
      </c>
      <c r="G434" s="152">
        <f>+G362-G417</f>
        <v>0</v>
      </c>
      <c r="H434" s="152">
        <f>+H362-H417</f>
        <v>0</v>
      </c>
      <c r="I434" s="152">
        <f t="shared" ref="I434:T434" si="514">+I362-I417</f>
        <v>0</v>
      </c>
      <c r="J434" s="152">
        <f t="shared" si="514"/>
        <v>0</v>
      </c>
      <c r="K434" s="152">
        <f t="shared" si="514"/>
        <v>0</v>
      </c>
      <c r="L434" s="152">
        <f t="shared" si="514"/>
        <v>0</v>
      </c>
      <c r="M434" s="152">
        <f t="shared" si="514"/>
        <v>0</v>
      </c>
      <c r="N434" s="152">
        <f t="shared" si="514"/>
        <v>0</v>
      </c>
      <c r="O434" s="152">
        <f t="shared" si="514"/>
        <v>0</v>
      </c>
      <c r="P434" s="152">
        <f t="shared" si="514"/>
        <v>0</v>
      </c>
      <c r="Q434" s="152">
        <f t="shared" si="514"/>
        <v>0</v>
      </c>
      <c r="R434" s="152">
        <f t="shared" si="514"/>
        <v>0</v>
      </c>
      <c r="S434" s="152">
        <f t="shared" si="514"/>
        <v>0</v>
      </c>
      <c r="T434" s="152">
        <f t="shared" si="514"/>
        <v>0</v>
      </c>
      <c r="U434" s="152">
        <f t="shared" ref="U434:AB434" si="515">+U362-U417</f>
        <v>0</v>
      </c>
      <c r="V434" s="152">
        <f t="shared" si="515"/>
        <v>0</v>
      </c>
      <c r="W434" s="152">
        <f t="shared" si="515"/>
        <v>0</v>
      </c>
      <c r="X434" s="152">
        <f t="shared" si="515"/>
        <v>0</v>
      </c>
      <c r="Y434" s="152">
        <f t="shared" si="515"/>
        <v>0</v>
      </c>
      <c r="Z434" s="152">
        <f t="shared" si="515"/>
        <v>0</v>
      </c>
      <c r="AA434" s="152">
        <f t="shared" si="515"/>
        <v>0</v>
      </c>
      <c r="AB434" s="152">
        <f t="shared" si="515"/>
        <v>0</v>
      </c>
      <c r="AC434" s="152">
        <f t="shared" ref="AC434:AF434" si="516">+AC362-AC417</f>
        <v>0</v>
      </c>
      <c r="AD434" s="152">
        <f t="shared" si="516"/>
        <v>0</v>
      </c>
      <c r="AE434" s="152">
        <f t="shared" si="516"/>
        <v>0</v>
      </c>
      <c r="AF434" s="152">
        <f t="shared" si="516"/>
        <v>0</v>
      </c>
    </row>
    <row r="435" spans="1:32" ht="17.25" hidden="1" customHeight="1" outlineLevel="1" x14ac:dyDescent="0.2">
      <c r="A435" s="4"/>
      <c r="B435" s="278"/>
      <c r="C435" s="277"/>
      <c r="D435" s="305" t="s">
        <v>20</v>
      </c>
      <c r="E435" s="30">
        <f t="shared" ref="E435:T436" si="517">+E418-E366</f>
        <v>0</v>
      </c>
      <c r="F435" s="30">
        <f t="shared" si="517"/>
        <v>0</v>
      </c>
      <c r="G435" s="30">
        <f t="shared" si="517"/>
        <v>0</v>
      </c>
      <c r="H435" s="30">
        <f t="shared" si="517"/>
        <v>0</v>
      </c>
      <c r="I435" s="30">
        <f t="shared" si="517"/>
        <v>0</v>
      </c>
      <c r="J435" s="30">
        <f t="shared" si="517"/>
        <v>0</v>
      </c>
      <c r="K435" s="30">
        <f t="shared" si="517"/>
        <v>0</v>
      </c>
      <c r="L435" s="30">
        <f t="shared" si="517"/>
        <v>0</v>
      </c>
      <c r="M435" s="30">
        <f t="shared" si="517"/>
        <v>0</v>
      </c>
      <c r="N435" s="30">
        <f t="shared" si="517"/>
        <v>0</v>
      </c>
      <c r="O435" s="30">
        <f t="shared" si="517"/>
        <v>0</v>
      </c>
      <c r="P435" s="30">
        <f t="shared" si="517"/>
        <v>0</v>
      </c>
      <c r="Q435" s="30">
        <f t="shared" si="517"/>
        <v>0</v>
      </c>
      <c r="R435" s="30">
        <f t="shared" si="517"/>
        <v>0</v>
      </c>
      <c r="S435" s="30">
        <f t="shared" si="517"/>
        <v>0</v>
      </c>
      <c r="T435" s="30">
        <f t="shared" si="517"/>
        <v>0</v>
      </c>
      <c r="U435" s="30">
        <f t="shared" ref="U435:AB435" si="518">+U418-U366</f>
        <v>0</v>
      </c>
      <c r="V435" s="30">
        <f t="shared" si="518"/>
        <v>0</v>
      </c>
      <c r="W435" s="30">
        <f t="shared" si="518"/>
        <v>0</v>
      </c>
      <c r="X435" s="30">
        <f t="shared" si="518"/>
        <v>0</v>
      </c>
      <c r="Y435" s="30">
        <f t="shared" si="518"/>
        <v>0</v>
      </c>
      <c r="Z435" s="30">
        <f t="shared" si="518"/>
        <v>0</v>
      </c>
      <c r="AA435" s="30">
        <f t="shared" si="518"/>
        <v>0</v>
      </c>
      <c r="AB435" s="30">
        <f t="shared" si="518"/>
        <v>0</v>
      </c>
      <c r="AC435" s="30">
        <f t="shared" ref="AC435:AF435" si="519">+AC418-AC366</f>
        <v>0</v>
      </c>
      <c r="AD435" s="30">
        <f t="shared" si="519"/>
        <v>0</v>
      </c>
      <c r="AE435" s="30">
        <f t="shared" si="519"/>
        <v>0</v>
      </c>
      <c r="AF435" s="30">
        <f t="shared" si="519"/>
        <v>0</v>
      </c>
    </row>
    <row r="436" spans="1:32" ht="17.25" hidden="1" customHeight="1" outlineLevel="1" x14ac:dyDescent="0.2">
      <c r="A436" s="4"/>
      <c r="B436" s="278"/>
      <c r="C436" s="277"/>
      <c r="D436" s="309" t="s">
        <v>65</v>
      </c>
      <c r="E436" s="92">
        <f t="shared" si="517"/>
        <v>0</v>
      </c>
      <c r="F436" s="92">
        <f t="shared" si="517"/>
        <v>0</v>
      </c>
      <c r="G436" s="92">
        <f t="shared" si="517"/>
        <v>0</v>
      </c>
      <c r="H436" s="92">
        <f t="shared" si="517"/>
        <v>0</v>
      </c>
      <c r="I436" s="92">
        <f t="shared" si="517"/>
        <v>0</v>
      </c>
      <c r="J436" s="92">
        <f t="shared" si="517"/>
        <v>0</v>
      </c>
      <c r="K436" s="92">
        <f t="shared" si="517"/>
        <v>0</v>
      </c>
      <c r="L436" s="92">
        <f t="shared" si="517"/>
        <v>0</v>
      </c>
      <c r="M436" s="92">
        <f t="shared" si="517"/>
        <v>0</v>
      </c>
      <c r="N436" s="92">
        <f t="shared" si="517"/>
        <v>0</v>
      </c>
      <c r="O436" s="92">
        <f t="shared" si="517"/>
        <v>0</v>
      </c>
      <c r="P436" s="92">
        <f t="shared" si="517"/>
        <v>0</v>
      </c>
      <c r="Q436" s="92">
        <f t="shared" si="517"/>
        <v>0</v>
      </c>
      <c r="R436" s="92">
        <f t="shared" si="517"/>
        <v>0</v>
      </c>
      <c r="S436" s="92">
        <f t="shared" si="517"/>
        <v>0</v>
      </c>
      <c r="T436" s="92">
        <f t="shared" si="517"/>
        <v>0</v>
      </c>
      <c r="U436" s="92">
        <f t="shared" ref="U436:AB436" si="520">+U419-U367</f>
        <v>0</v>
      </c>
      <c r="V436" s="92">
        <f t="shared" si="520"/>
        <v>0</v>
      </c>
      <c r="W436" s="92">
        <f t="shared" si="520"/>
        <v>0</v>
      </c>
      <c r="X436" s="92">
        <f t="shared" si="520"/>
        <v>0</v>
      </c>
      <c r="Y436" s="92">
        <f t="shared" si="520"/>
        <v>0</v>
      </c>
      <c r="Z436" s="92">
        <f t="shared" si="520"/>
        <v>0</v>
      </c>
      <c r="AA436" s="92">
        <f t="shared" si="520"/>
        <v>0</v>
      </c>
      <c r="AB436" s="92">
        <f t="shared" si="520"/>
        <v>0</v>
      </c>
      <c r="AC436" s="92">
        <f t="shared" ref="AC436:AF436" si="521">+AC419-AC367</f>
        <v>0</v>
      </c>
      <c r="AD436" s="92">
        <f t="shared" si="521"/>
        <v>0</v>
      </c>
      <c r="AE436" s="92">
        <f t="shared" si="521"/>
        <v>0</v>
      </c>
      <c r="AF436" s="92">
        <f t="shared" si="521"/>
        <v>0</v>
      </c>
    </row>
    <row r="437" spans="1:32" ht="17.25" hidden="1" customHeight="1" outlineLevel="1" x14ac:dyDescent="0.2">
      <c r="A437" s="4"/>
      <c r="B437" s="278"/>
      <c r="C437" s="277"/>
      <c r="D437" s="277"/>
      <c r="E437" s="277"/>
      <c r="F437" s="277"/>
      <c r="G437" s="277"/>
      <c r="H437" s="272"/>
      <c r="I437" s="277"/>
      <c r="J437" s="277"/>
      <c r="K437" s="277"/>
      <c r="L437" s="277"/>
      <c r="M437" s="277"/>
      <c r="N437" s="277"/>
      <c r="O437" s="277"/>
      <c r="P437" s="277"/>
      <c r="Q437" s="277"/>
      <c r="R437" s="277"/>
      <c r="S437" s="277"/>
      <c r="T437" s="277"/>
      <c r="U437" s="277"/>
      <c r="V437" s="277"/>
      <c r="W437" s="277"/>
      <c r="X437" s="272"/>
      <c r="Y437" s="277"/>
      <c r="Z437" s="277"/>
      <c r="AA437" s="277"/>
      <c r="AB437" s="277"/>
      <c r="AC437" s="277"/>
      <c r="AD437" s="277"/>
      <c r="AE437" s="277"/>
      <c r="AF437" s="272"/>
    </row>
    <row r="438" spans="1:32" ht="17.25" hidden="1" customHeight="1" outlineLevel="1" x14ac:dyDescent="0.2">
      <c r="A438" s="4"/>
      <c r="B438" s="278"/>
      <c r="C438" s="277"/>
      <c r="D438" s="277"/>
      <c r="E438" s="277"/>
      <c r="F438" s="277"/>
      <c r="G438" s="277"/>
      <c r="H438" s="272"/>
      <c r="I438" s="277"/>
      <c r="J438" s="277"/>
      <c r="K438" s="277"/>
      <c r="L438" s="277"/>
      <c r="M438" s="277"/>
      <c r="N438" s="277"/>
      <c r="O438" s="277"/>
      <c r="P438" s="277"/>
      <c r="Q438" s="277"/>
      <c r="R438" s="277"/>
      <c r="S438" s="277"/>
      <c r="T438" s="277"/>
      <c r="U438" s="277"/>
      <c r="V438" s="277"/>
      <c r="W438" s="277"/>
      <c r="X438" s="272"/>
      <c r="Y438" s="277"/>
      <c r="Z438" s="277"/>
      <c r="AA438" s="277"/>
      <c r="AB438" s="277"/>
      <c r="AC438" s="277"/>
      <c r="AD438" s="277"/>
      <c r="AE438" s="277"/>
      <c r="AF438" s="272"/>
    </row>
    <row r="439" spans="1:32" ht="17.25" hidden="1" customHeight="1" outlineLevel="1" x14ac:dyDescent="0.2">
      <c r="A439" s="4"/>
      <c r="B439" s="278"/>
      <c r="C439" s="277"/>
      <c r="D439" s="277"/>
      <c r="E439" s="277"/>
      <c r="F439" s="277"/>
      <c r="G439" s="277"/>
      <c r="H439" s="272"/>
      <c r="I439" s="277"/>
      <c r="J439" s="277"/>
      <c r="K439" s="277"/>
      <c r="L439" s="277"/>
      <c r="M439" s="277"/>
      <c r="N439" s="277"/>
      <c r="O439" s="277"/>
      <c r="P439" s="277"/>
      <c r="Q439" s="277"/>
      <c r="R439" s="277"/>
      <c r="S439" s="277"/>
      <c r="T439" s="277"/>
      <c r="U439" s="277"/>
      <c r="V439" s="277"/>
      <c r="W439" s="277"/>
      <c r="X439" s="272"/>
      <c r="Y439" s="277"/>
      <c r="Z439" s="277"/>
      <c r="AA439" s="277"/>
      <c r="AB439" s="277"/>
      <c r="AC439" s="277"/>
      <c r="AD439" s="277"/>
      <c r="AE439" s="277"/>
      <c r="AF439" s="272"/>
    </row>
    <row r="440" spans="1:32" ht="17.25" hidden="1" customHeight="1" outlineLevel="1" x14ac:dyDescent="0.2">
      <c r="A440" s="4"/>
      <c r="B440" s="154" t="s">
        <v>50</v>
      </c>
      <c r="C440" s="260" t="s">
        <v>51</v>
      </c>
      <c r="D440" s="263"/>
      <c r="E440" s="277"/>
      <c r="F440" s="277"/>
      <c r="G440" s="277"/>
      <c r="H440" s="272"/>
      <c r="I440" s="277"/>
      <c r="J440" s="277"/>
      <c r="K440" s="277"/>
      <c r="L440" s="277"/>
      <c r="M440" s="277"/>
      <c r="N440" s="277"/>
      <c r="O440" s="277"/>
      <c r="P440" s="277"/>
      <c r="Q440" s="277"/>
      <c r="R440" s="277"/>
      <c r="S440" s="277"/>
      <c r="T440" s="277"/>
      <c r="U440" s="277"/>
      <c r="V440" s="277"/>
      <c r="W440" s="277"/>
      <c r="X440" s="272"/>
      <c r="Y440" s="277"/>
      <c r="Z440" s="277"/>
      <c r="AA440" s="277"/>
      <c r="AB440" s="277"/>
      <c r="AC440" s="277"/>
      <c r="AD440" s="277"/>
      <c r="AE440" s="277"/>
      <c r="AF440" s="272"/>
    </row>
    <row r="441" spans="1:32" ht="17.25" hidden="1" customHeight="1" outlineLevel="1" x14ac:dyDescent="0.2">
      <c r="A441" s="4"/>
      <c r="B441" s="278"/>
      <c r="C441" s="277"/>
      <c r="D441" s="310" t="s">
        <v>98</v>
      </c>
      <c r="E441" s="311">
        <f>+E227+E297+E247+E257+E287+E307+E317+E327+E237+E267</f>
        <v>0</v>
      </c>
      <c r="F441" s="311">
        <f>+F227+F297+F247+F257+F287+F307+F317+F327+F237+F267</f>
        <v>56622</v>
      </c>
      <c r="G441" s="311">
        <f>+G227+G297+G247+G257+G287+G307+G317+G327+G237+G267</f>
        <v>0</v>
      </c>
      <c r="H441" s="311">
        <f>+G441+F441+E441</f>
        <v>56622</v>
      </c>
      <c r="I441" s="311">
        <f>+I227+I297+I247+I257+I287+I307+I317+I327+I237+I267</f>
        <v>0</v>
      </c>
      <c r="J441" s="311">
        <f>+J227+J297+J247+J257+J287+J307+J317+J327+J237+J267</f>
        <v>0</v>
      </c>
      <c r="K441" s="311">
        <f>+K227+K297+K247+K257+K287+K307+K317+K327+K237+K267</f>
        <v>0</v>
      </c>
      <c r="L441" s="311">
        <f>+K441+J441+I441</f>
        <v>0</v>
      </c>
      <c r="M441" s="311">
        <f>+M227+M297+M247+M257+M287+M307+M317+M327+M237+M267</f>
        <v>0</v>
      </c>
      <c r="N441" s="311">
        <f>+N227+N297+N247+N257+N287+N307+N317+N327+N237+N267</f>
        <v>56622</v>
      </c>
      <c r="O441" s="311">
        <f>+O227+O297+O247+O257+O287+O307+O317+O327+O237+O267</f>
        <v>0</v>
      </c>
      <c r="P441" s="311">
        <f>+O441+N441+M441</f>
        <v>56622</v>
      </c>
      <c r="Q441" s="311">
        <f>+Q227+Q297+Q247+Q257+Q287+Q307+Q317+Q327+Q237+Q267</f>
        <v>0</v>
      </c>
      <c r="R441" s="311">
        <f>+R227+R297+R247+R257+R287+R307+R317+R327+R237+R267</f>
        <v>0</v>
      </c>
      <c r="S441" s="311">
        <f>+S227+S297+S247+S257+S287+S307+S317+S327+S237+S267</f>
        <v>0</v>
      </c>
      <c r="T441" s="311">
        <f>+S441+R441+Q441</f>
        <v>0</v>
      </c>
      <c r="U441" s="311">
        <f>+U227+U297+U247+U257+U287+U307+U317+U327+U237+U267</f>
        <v>0</v>
      </c>
      <c r="V441" s="311">
        <f>+V227+V297+V247+V257+V287+V307+V317+V327+V237+V267</f>
        <v>56622</v>
      </c>
      <c r="W441" s="311">
        <f>+W227+W297+W247+W257+W287+W307+W317+W327+W237+W267</f>
        <v>0</v>
      </c>
      <c r="X441" s="311">
        <f>+W441+V441+U441</f>
        <v>56622</v>
      </c>
      <c r="Y441" s="311">
        <f>+Y227+Y297+Y247+Y257+Y287+Y307+Y317+Y327+Y237+Y267</f>
        <v>0</v>
      </c>
      <c r="Z441" s="311">
        <f>+Z227+Z297+Z247+Z257+Z287+Z307+Z317+Z327+Z237+Z267</f>
        <v>0</v>
      </c>
      <c r="AA441" s="311">
        <f>+AA227+AA297+AA247+AA257+AA287+AA307+AA317+AA327+AA237+AA267</f>
        <v>0</v>
      </c>
      <c r="AB441" s="311">
        <f>+AA441+Z441+Y441</f>
        <v>0</v>
      </c>
      <c r="AC441" s="311">
        <f>+AC227+AC297+AC247+AC257+AC287+AC307+AC317+AC327+AC237+AC267</f>
        <v>0</v>
      </c>
      <c r="AD441" s="311">
        <f>+AD227+AD297+AD247+AD257+AD287+AD307+AD317+AD327+AD237+AD267</f>
        <v>56622</v>
      </c>
      <c r="AE441" s="311">
        <f>+AE227+AE297+AE247+AE257+AE287+AE307+AE317+AE327+AE237+AE267</f>
        <v>0</v>
      </c>
      <c r="AF441" s="311">
        <f>+AE441+AD441+AC441</f>
        <v>56622</v>
      </c>
    </row>
    <row r="442" spans="1:32" ht="17.25" hidden="1" customHeight="1" outlineLevel="1" x14ac:dyDescent="0.2">
      <c r="A442" s="4"/>
      <c r="B442" s="278"/>
      <c r="C442" s="277"/>
      <c r="D442" s="312" t="s">
        <v>99</v>
      </c>
      <c r="E442" s="313">
        <v>0</v>
      </c>
      <c r="F442" s="313">
        <v>56622</v>
      </c>
      <c r="G442" s="313">
        <v>0</v>
      </c>
      <c r="H442" s="313">
        <v>56622</v>
      </c>
      <c r="I442" s="313">
        <v>0</v>
      </c>
      <c r="J442" s="313">
        <v>0</v>
      </c>
      <c r="K442" s="313">
        <v>0</v>
      </c>
      <c r="L442" s="313">
        <v>0</v>
      </c>
      <c r="M442" s="313">
        <v>0</v>
      </c>
      <c r="N442" s="313">
        <v>56622</v>
      </c>
      <c r="O442" s="313">
        <v>0</v>
      </c>
      <c r="P442" s="313">
        <v>56622</v>
      </c>
      <c r="Q442" s="313">
        <v>0</v>
      </c>
      <c r="R442" s="313">
        <v>0</v>
      </c>
      <c r="S442" s="313">
        <v>0</v>
      </c>
      <c r="T442" s="313">
        <v>0</v>
      </c>
      <c r="U442" s="313">
        <v>0</v>
      </c>
      <c r="V442" s="313">
        <v>56622</v>
      </c>
      <c r="W442" s="313">
        <v>0</v>
      </c>
      <c r="X442" s="313">
        <v>56622</v>
      </c>
      <c r="Y442" s="313">
        <v>0</v>
      </c>
      <c r="Z442" s="313">
        <v>0</v>
      </c>
      <c r="AA442" s="313">
        <v>0</v>
      </c>
      <c r="AB442" s="313">
        <v>0</v>
      </c>
      <c r="AC442" s="313">
        <v>0</v>
      </c>
      <c r="AD442" s="313">
        <v>56622</v>
      </c>
      <c r="AE442" s="313">
        <v>0</v>
      </c>
      <c r="AF442" s="313">
        <v>56622</v>
      </c>
    </row>
    <row r="443" spans="1:32" ht="17.25" hidden="1" customHeight="1" outlineLevel="1" thickBot="1" x14ac:dyDescent="0.25">
      <c r="A443" s="4"/>
      <c r="B443" s="278"/>
      <c r="C443" s="277"/>
      <c r="D443" s="314" t="s">
        <v>100</v>
      </c>
      <c r="E443" s="315">
        <f>+E442-E441</f>
        <v>0</v>
      </c>
      <c r="F443" s="315">
        <f>+F442-F441</f>
        <v>0</v>
      </c>
      <c r="G443" s="315">
        <f>+G442-G441</f>
        <v>0</v>
      </c>
      <c r="H443" s="315">
        <f>+H442-H441</f>
        <v>0</v>
      </c>
      <c r="I443" s="315">
        <f t="shared" ref="I443:T443" si="522">+I442-I441</f>
        <v>0</v>
      </c>
      <c r="J443" s="315">
        <f t="shared" si="522"/>
        <v>0</v>
      </c>
      <c r="K443" s="315">
        <f t="shared" si="522"/>
        <v>0</v>
      </c>
      <c r="L443" s="315">
        <f t="shared" si="522"/>
        <v>0</v>
      </c>
      <c r="M443" s="315">
        <f t="shared" si="522"/>
        <v>0</v>
      </c>
      <c r="N443" s="315">
        <f t="shared" si="522"/>
        <v>0</v>
      </c>
      <c r="O443" s="315">
        <f t="shared" si="522"/>
        <v>0</v>
      </c>
      <c r="P443" s="315">
        <f t="shared" si="522"/>
        <v>0</v>
      </c>
      <c r="Q443" s="315">
        <f t="shared" si="522"/>
        <v>0</v>
      </c>
      <c r="R443" s="315">
        <f t="shared" si="522"/>
        <v>0</v>
      </c>
      <c r="S443" s="315">
        <f t="shared" si="522"/>
        <v>0</v>
      </c>
      <c r="T443" s="315">
        <f t="shared" si="522"/>
        <v>0</v>
      </c>
      <c r="U443" s="315">
        <f t="shared" ref="U443:AB443" si="523">+U442-U441</f>
        <v>0</v>
      </c>
      <c r="V443" s="315">
        <f t="shared" si="523"/>
        <v>0</v>
      </c>
      <c r="W443" s="315">
        <f t="shared" si="523"/>
        <v>0</v>
      </c>
      <c r="X443" s="315">
        <f t="shared" si="523"/>
        <v>0</v>
      </c>
      <c r="Y443" s="315">
        <f t="shared" si="523"/>
        <v>0</v>
      </c>
      <c r="Z443" s="315">
        <f t="shared" si="523"/>
        <v>0</v>
      </c>
      <c r="AA443" s="315">
        <f t="shared" si="523"/>
        <v>0</v>
      </c>
      <c r="AB443" s="315">
        <f t="shared" si="523"/>
        <v>0</v>
      </c>
      <c r="AC443" s="315">
        <f t="shared" ref="AC443:AF443" si="524">+AC442-AC441</f>
        <v>0</v>
      </c>
      <c r="AD443" s="315">
        <f t="shared" si="524"/>
        <v>0</v>
      </c>
      <c r="AE443" s="315">
        <f t="shared" si="524"/>
        <v>0</v>
      </c>
      <c r="AF443" s="315">
        <f t="shared" si="524"/>
        <v>0</v>
      </c>
    </row>
    <row r="444" spans="1:32" ht="17.25" hidden="1" customHeight="1" outlineLevel="1" thickTop="1" x14ac:dyDescent="0.2">
      <c r="A444" s="4"/>
      <c r="B444" s="278"/>
      <c r="C444" s="277"/>
      <c r="D444" s="277"/>
      <c r="E444" s="277"/>
      <c r="F444" s="277"/>
      <c r="G444" s="277"/>
      <c r="H444" s="272"/>
      <c r="I444" s="277"/>
      <c r="J444" s="277"/>
      <c r="K444" s="277"/>
      <c r="L444" s="277"/>
      <c r="M444" s="277"/>
      <c r="N444" s="277"/>
      <c r="O444" s="277"/>
      <c r="P444" s="277"/>
      <c r="Q444" s="277"/>
      <c r="R444" s="277"/>
      <c r="S444" s="277"/>
      <c r="T444" s="277"/>
      <c r="U444" s="277"/>
      <c r="V444" s="277"/>
      <c r="W444" s="277"/>
      <c r="X444" s="272"/>
      <c r="Y444" s="277"/>
      <c r="Z444" s="277"/>
      <c r="AA444" s="277"/>
      <c r="AB444" s="277"/>
      <c r="AC444" s="277"/>
      <c r="AD444" s="277"/>
      <c r="AE444" s="277"/>
      <c r="AF444" s="272"/>
    </row>
    <row r="445" spans="1:32" ht="17.25" hidden="1" customHeight="1" outlineLevel="1" x14ac:dyDescent="0.2">
      <c r="A445" s="4"/>
      <c r="B445" s="278"/>
      <c r="C445" s="277"/>
      <c r="D445" s="310" t="s">
        <v>101</v>
      </c>
      <c r="E445" s="311">
        <f>+E228+E298+E248+E258+E288+E308+E318+E328+E238+E268</f>
        <v>0</v>
      </c>
      <c r="F445" s="311">
        <f>+F228+F298+F248+F258+F288+F308+F318+F328+F238+F268</f>
        <v>10000</v>
      </c>
      <c r="G445" s="311">
        <f>+G228+G298+G248+G258+G288+G308+G318+G328+G238+G268</f>
        <v>0</v>
      </c>
      <c r="H445" s="311">
        <f>+G445+F445+E445</f>
        <v>10000</v>
      </c>
      <c r="I445" s="311">
        <f>+I228+I298+I248+I258+I288+I308+I318+I328+I238+I268</f>
        <v>0</v>
      </c>
      <c r="J445" s="311">
        <f>+J228+J298+J248+J258+J288+J308+J318+J328+J238+J268</f>
        <v>0</v>
      </c>
      <c r="K445" s="311">
        <f>+K228+K298+K248+K258+K288+K308+K318+K328+K238+K268</f>
        <v>0</v>
      </c>
      <c r="L445" s="311">
        <f>+K445+J445+I445</f>
        <v>0</v>
      </c>
      <c r="M445" s="311">
        <f>+M228+M298+M248+M258+M288+M308+M318+M328+M238+M268</f>
        <v>0</v>
      </c>
      <c r="N445" s="311">
        <f>+N228+N298+N248+N258+N288+N308+N318+N328+N238+N268</f>
        <v>10000</v>
      </c>
      <c r="O445" s="311">
        <f>+O228+O298+O248+O258+O288+O308+O318+O328+O238+O268</f>
        <v>0</v>
      </c>
      <c r="P445" s="311">
        <f>+O445+N445+M445</f>
        <v>10000</v>
      </c>
      <c r="Q445" s="311">
        <f>+Q228+Q298+Q248+Q258+Q288+Q308+Q318+Q328+Q238+Q268</f>
        <v>0</v>
      </c>
      <c r="R445" s="311">
        <f>+R228+R298+R248+R258+R288+R308+R318+R328+R238+R268</f>
        <v>0</v>
      </c>
      <c r="S445" s="311">
        <f>+S228+S298+S248+S258+S288+S308+S318+S328+S238+S268</f>
        <v>0</v>
      </c>
      <c r="T445" s="311">
        <f>+S445+R445+Q445</f>
        <v>0</v>
      </c>
      <c r="U445" s="311">
        <f>+U228+U298+U248+U258+U288+U308+U318+U328+U238+U268</f>
        <v>0</v>
      </c>
      <c r="V445" s="311">
        <f>+V228+V298+V248+V258+V288+V308+V318+V328+V238+V268</f>
        <v>10000</v>
      </c>
      <c r="W445" s="311">
        <f>+W228+W298+W248+W258+W288+W308+W318+W328+W238+W268</f>
        <v>0</v>
      </c>
      <c r="X445" s="311">
        <f>+W445+V445+U445</f>
        <v>10000</v>
      </c>
      <c r="Y445" s="311">
        <f>+Y228+Y298+Y248+Y258+Y288+Y308+Y318+Y328+Y238+Y268</f>
        <v>0</v>
      </c>
      <c r="Z445" s="311">
        <f>+Z228+Z298+Z248+Z258+Z288+Z308+Z318+Z328+Z238+Z268</f>
        <v>0</v>
      </c>
      <c r="AA445" s="311">
        <f>+AA228+AA298+AA248+AA258+AA288+AA308+AA318+AA328+AA238+AA268</f>
        <v>0</v>
      </c>
      <c r="AB445" s="311">
        <f>+AA445+Z445+Y445</f>
        <v>0</v>
      </c>
      <c r="AC445" s="311">
        <f>+AC228+AC298+AC248+AC258+AC288+AC308+AC318+AC328+AC238+AC268</f>
        <v>0</v>
      </c>
      <c r="AD445" s="311">
        <f>+AD228+AD298+AD248+AD258+AD288+AD308+AD318+AD328+AD238+AD268</f>
        <v>10000</v>
      </c>
      <c r="AE445" s="311">
        <f>+AE228+AE298+AE248+AE258+AE288+AE308+AE318+AE328+AE238+AE268</f>
        <v>0</v>
      </c>
      <c r="AF445" s="311">
        <f>+AE445+AD445+AC445</f>
        <v>10000</v>
      </c>
    </row>
    <row r="446" spans="1:32" ht="17.25" hidden="1" customHeight="1" outlineLevel="1" x14ac:dyDescent="0.2">
      <c r="A446" s="4"/>
      <c r="B446" s="278"/>
      <c r="C446" s="277"/>
      <c r="D446" s="312" t="s">
        <v>102</v>
      </c>
      <c r="E446" s="313">
        <v>0</v>
      </c>
      <c r="F446" s="313">
        <v>0</v>
      </c>
      <c r="G446" s="313">
        <v>0</v>
      </c>
      <c r="H446" s="313">
        <v>0</v>
      </c>
      <c r="I446" s="313">
        <v>0</v>
      </c>
      <c r="J446" s="313">
        <v>0</v>
      </c>
      <c r="K446" s="313">
        <v>0</v>
      </c>
      <c r="L446" s="313">
        <v>0</v>
      </c>
      <c r="M446" s="313">
        <v>0</v>
      </c>
      <c r="N446" s="313">
        <v>0</v>
      </c>
      <c r="O446" s="313">
        <v>0</v>
      </c>
      <c r="P446" s="313">
        <v>0</v>
      </c>
      <c r="Q446" s="313">
        <v>0</v>
      </c>
      <c r="R446" s="313">
        <v>0</v>
      </c>
      <c r="S446" s="313">
        <v>0</v>
      </c>
      <c r="T446" s="313">
        <v>0</v>
      </c>
      <c r="U446" s="313">
        <v>0</v>
      </c>
      <c r="V446" s="313">
        <v>0</v>
      </c>
      <c r="W446" s="313">
        <v>0</v>
      </c>
      <c r="X446" s="313">
        <v>0</v>
      </c>
      <c r="Y446" s="313">
        <v>0</v>
      </c>
      <c r="Z446" s="313">
        <v>0</v>
      </c>
      <c r="AA446" s="313">
        <v>0</v>
      </c>
      <c r="AB446" s="313">
        <v>0</v>
      </c>
      <c r="AC446" s="313">
        <v>0</v>
      </c>
      <c r="AD446" s="313">
        <v>0</v>
      </c>
      <c r="AE446" s="313">
        <v>0</v>
      </c>
      <c r="AF446" s="313">
        <v>0</v>
      </c>
    </row>
    <row r="447" spans="1:32" ht="17.25" hidden="1" customHeight="1" outlineLevel="1" thickBot="1" x14ac:dyDescent="0.25">
      <c r="A447" s="4"/>
      <c r="B447" s="278"/>
      <c r="C447" s="277"/>
      <c r="D447" s="314" t="s">
        <v>100</v>
      </c>
      <c r="E447" s="315">
        <f>+E446-E445</f>
        <v>0</v>
      </c>
      <c r="F447" s="315">
        <f>+F446-F445</f>
        <v>-10000</v>
      </c>
      <c r="G447" s="315">
        <f>+G446-G445</f>
        <v>0</v>
      </c>
      <c r="H447" s="315">
        <f>+H446-H445</f>
        <v>-10000</v>
      </c>
      <c r="I447" s="315">
        <f t="shared" ref="I447:T447" si="525">+I446-I445</f>
        <v>0</v>
      </c>
      <c r="J447" s="315">
        <f t="shared" si="525"/>
        <v>0</v>
      </c>
      <c r="K447" s="315">
        <f t="shared" si="525"/>
        <v>0</v>
      </c>
      <c r="L447" s="315">
        <f t="shared" si="525"/>
        <v>0</v>
      </c>
      <c r="M447" s="315">
        <f t="shared" si="525"/>
        <v>0</v>
      </c>
      <c r="N447" s="315">
        <f t="shared" si="525"/>
        <v>-10000</v>
      </c>
      <c r="O447" s="315">
        <f t="shared" si="525"/>
        <v>0</v>
      </c>
      <c r="P447" s="315">
        <f t="shared" si="525"/>
        <v>-10000</v>
      </c>
      <c r="Q447" s="315">
        <f t="shared" si="525"/>
        <v>0</v>
      </c>
      <c r="R447" s="315">
        <f t="shared" si="525"/>
        <v>0</v>
      </c>
      <c r="S447" s="315">
        <f t="shared" si="525"/>
        <v>0</v>
      </c>
      <c r="T447" s="315">
        <f t="shared" si="525"/>
        <v>0</v>
      </c>
      <c r="U447" s="315">
        <f t="shared" ref="U447:AB447" si="526">+U446-U445</f>
        <v>0</v>
      </c>
      <c r="V447" s="315">
        <f t="shared" si="526"/>
        <v>-10000</v>
      </c>
      <c r="W447" s="315">
        <f t="shared" si="526"/>
        <v>0</v>
      </c>
      <c r="X447" s="315">
        <f t="shared" si="526"/>
        <v>-10000</v>
      </c>
      <c r="Y447" s="315">
        <f t="shared" si="526"/>
        <v>0</v>
      </c>
      <c r="Z447" s="315">
        <f t="shared" si="526"/>
        <v>0</v>
      </c>
      <c r="AA447" s="315">
        <f t="shared" si="526"/>
        <v>0</v>
      </c>
      <c r="AB447" s="315">
        <f t="shared" si="526"/>
        <v>0</v>
      </c>
      <c r="AC447" s="315">
        <f t="shared" ref="AC447:AF447" si="527">+AC446-AC445</f>
        <v>0</v>
      </c>
      <c r="AD447" s="315">
        <f t="shared" si="527"/>
        <v>-10000</v>
      </c>
      <c r="AE447" s="315">
        <f t="shared" si="527"/>
        <v>0</v>
      </c>
      <c r="AF447" s="315">
        <f t="shared" si="527"/>
        <v>-10000</v>
      </c>
    </row>
    <row r="448" spans="1:32" ht="17.25" hidden="1" customHeight="1" outlineLevel="1" thickTop="1" x14ac:dyDescent="0.2">
      <c r="A448" s="4"/>
      <c r="B448" s="278"/>
      <c r="C448" s="277"/>
      <c r="D448" s="277"/>
      <c r="E448" s="277"/>
      <c r="F448" s="277"/>
      <c r="G448" s="277"/>
      <c r="H448" s="272"/>
      <c r="I448" s="277"/>
      <c r="J448" s="277"/>
      <c r="K448" s="277"/>
      <c r="L448" s="277"/>
      <c r="M448" s="277"/>
      <c r="N448" s="277"/>
      <c r="O448" s="277"/>
      <c r="P448" s="277"/>
      <c r="Q448" s="277"/>
      <c r="R448" s="277"/>
      <c r="S448" s="277"/>
      <c r="T448" s="277"/>
      <c r="U448" s="277"/>
      <c r="V448" s="277"/>
      <c r="W448" s="277"/>
      <c r="X448" s="272"/>
      <c r="Y448" s="277"/>
      <c r="Z448" s="277"/>
      <c r="AA448" s="277"/>
      <c r="AB448" s="277"/>
      <c r="AC448" s="277"/>
      <c r="AD448" s="277"/>
      <c r="AE448" s="277"/>
      <c r="AF448" s="272"/>
    </row>
    <row r="449" spans="1:32" ht="17.25" hidden="1" customHeight="1" outlineLevel="1" x14ac:dyDescent="0.2">
      <c r="A449" s="4"/>
      <c r="B449" s="278"/>
      <c r="C449" s="277"/>
      <c r="D449" s="316" t="s">
        <v>103</v>
      </c>
      <c r="E449" s="311">
        <f t="shared" ref="E449:AF449" si="528">+E220</f>
        <v>0</v>
      </c>
      <c r="F449" s="311">
        <f t="shared" si="528"/>
        <v>261940</v>
      </c>
      <c r="G449" s="311">
        <f t="shared" si="528"/>
        <v>0</v>
      </c>
      <c r="H449" s="311">
        <f t="shared" si="528"/>
        <v>261940</v>
      </c>
      <c r="I449" s="311">
        <f t="shared" si="528"/>
        <v>0</v>
      </c>
      <c r="J449" s="311">
        <f t="shared" si="528"/>
        <v>9215</v>
      </c>
      <c r="K449" s="311">
        <f t="shared" si="528"/>
        <v>0</v>
      </c>
      <c r="L449" s="311">
        <f t="shared" si="528"/>
        <v>9215</v>
      </c>
      <c r="M449" s="311">
        <f t="shared" si="528"/>
        <v>0</v>
      </c>
      <c r="N449" s="311">
        <f t="shared" si="528"/>
        <v>271155</v>
      </c>
      <c r="O449" s="311">
        <f t="shared" si="528"/>
        <v>0</v>
      </c>
      <c r="P449" s="311">
        <f t="shared" si="528"/>
        <v>271155</v>
      </c>
      <c r="Q449" s="311">
        <f t="shared" si="528"/>
        <v>0</v>
      </c>
      <c r="R449" s="311">
        <f t="shared" si="528"/>
        <v>0</v>
      </c>
      <c r="S449" s="311">
        <f t="shared" si="528"/>
        <v>0</v>
      </c>
      <c r="T449" s="311">
        <f t="shared" si="528"/>
        <v>0</v>
      </c>
      <c r="U449" s="311">
        <f t="shared" si="528"/>
        <v>0</v>
      </c>
      <c r="V449" s="311">
        <f t="shared" si="528"/>
        <v>271155</v>
      </c>
      <c r="W449" s="311">
        <f t="shared" si="528"/>
        <v>0</v>
      </c>
      <c r="X449" s="311">
        <f t="shared" si="528"/>
        <v>271155</v>
      </c>
      <c r="Y449" s="311">
        <f t="shared" si="528"/>
        <v>0</v>
      </c>
      <c r="Z449" s="311">
        <f t="shared" si="528"/>
        <v>0</v>
      </c>
      <c r="AA449" s="311">
        <f t="shared" si="528"/>
        <v>0</v>
      </c>
      <c r="AB449" s="311">
        <f t="shared" si="528"/>
        <v>0</v>
      </c>
      <c r="AC449" s="311">
        <f t="shared" si="528"/>
        <v>0</v>
      </c>
      <c r="AD449" s="311">
        <f>+AD220</f>
        <v>271155</v>
      </c>
      <c r="AE449" s="311">
        <f t="shared" si="528"/>
        <v>0</v>
      </c>
      <c r="AF449" s="311">
        <f t="shared" si="528"/>
        <v>271155</v>
      </c>
    </row>
    <row r="450" spans="1:32" ht="17.25" hidden="1" customHeight="1" outlineLevel="1" x14ac:dyDescent="0.2">
      <c r="A450" s="4"/>
      <c r="B450" s="278"/>
      <c r="C450" s="277"/>
      <c r="D450" s="317" t="s">
        <v>104</v>
      </c>
      <c r="E450" s="313"/>
      <c r="F450" s="313"/>
      <c r="G450" s="313"/>
      <c r="H450" s="313" t="s">
        <v>75</v>
      </c>
      <c r="I450" s="313"/>
      <c r="J450" s="313"/>
      <c r="K450" s="313"/>
      <c r="L450" s="313">
        <v>0</v>
      </c>
      <c r="M450" s="313"/>
      <c r="N450" s="313"/>
      <c r="O450" s="313"/>
      <c r="P450" s="313">
        <v>0</v>
      </c>
      <c r="Q450" s="313"/>
      <c r="R450" s="313"/>
      <c r="S450" s="313"/>
      <c r="T450" s="313">
        <v>0</v>
      </c>
      <c r="U450" s="313"/>
      <c r="V450" s="313"/>
      <c r="W450" s="313"/>
      <c r="X450" s="313">
        <v>0</v>
      </c>
      <c r="Y450" s="313"/>
      <c r="Z450" s="313"/>
      <c r="AA450" s="313"/>
      <c r="AB450" s="313">
        <v>0</v>
      </c>
      <c r="AC450" s="313"/>
      <c r="AD450" s="313"/>
      <c r="AE450" s="313"/>
      <c r="AF450" s="313">
        <v>0</v>
      </c>
    </row>
    <row r="451" spans="1:32" ht="17.25" hidden="1" customHeight="1" outlineLevel="1" x14ac:dyDescent="0.2">
      <c r="A451" s="4"/>
      <c r="B451" s="318"/>
      <c r="C451" s="319"/>
      <c r="D451" s="320" t="s">
        <v>100</v>
      </c>
      <c r="E451" s="313"/>
      <c r="F451" s="313"/>
      <c r="G451" s="313"/>
      <c r="H451" s="313"/>
      <c r="I451" s="313"/>
      <c r="J451" s="313"/>
      <c r="K451" s="313"/>
      <c r="L451" s="313">
        <f>+L450-L449</f>
        <v>-9215</v>
      </c>
      <c r="M451" s="313"/>
      <c r="N451" s="313"/>
      <c r="O451" s="313"/>
      <c r="P451" s="313">
        <f>+P450-P449</f>
        <v>-271155</v>
      </c>
      <c r="Q451" s="313"/>
      <c r="R451" s="313"/>
      <c r="S451" s="313"/>
      <c r="T451" s="313">
        <f>+T450-T449</f>
        <v>0</v>
      </c>
      <c r="U451" s="313"/>
      <c r="V451" s="313"/>
      <c r="W451" s="313"/>
      <c r="X451" s="313">
        <f>+X450-X449</f>
        <v>-271155</v>
      </c>
      <c r="Y451" s="313"/>
      <c r="Z451" s="313"/>
      <c r="AA451" s="313"/>
      <c r="AB451" s="313">
        <f>+AB450-AB449</f>
        <v>0</v>
      </c>
      <c r="AC451" s="313"/>
      <c r="AD451" s="313"/>
      <c r="AE451" s="313"/>
      <c r="AF451" s="313">
        <f>+AF450-AF449</f>
        <v>-271155</v>
      </c>
    </row>
    <row r="452" spans="1:32" ht="17.25" hidden="1" customHeight="1" outlineLevel="1" x14ac:dyDescent="0.2">
      <c r="A452" s="4"/>
      <c r="B452" s="318"/>
      <c r="C452" s="319"/>
      <c r="D452" s="320" t="s">
        <v>105</v>
      </c>
      <c r="E452" s="313"/>
      <c r="F452" s="313"/>
      <c r="G452" s="313"/>
      <c r="H452" s="313"/>
      <c r="I452" s="313"/>
      <c r="J452" s="313"/>
      <c r="K452" s="313"/>
      <c r="L452" s="313">
        <v>0</v>
      </c>
      <c r="M452" s="313"/>
      <c r="N452" s="313"/>
      <c r="O452" s="313"/>
      <c r="P452" s="313">
        <v>0</v>
      </c>
      <c r="Q452" s="313"/>
      <c r="R452" s="313"/>
      <c r="S452" s="313"/>
      <c r="T452" s="313">
        <v>0</v>
      </c>
      <c r="U452" s="313"/>
      <c r="V452" s="313"/>
      <c r="W452" s="313"/>
      <c r="X452" s="313">
        <v>0</v>
      </c>
      <c r="Y452" s="313"/>
      <c r="Z452" s="313"/>
      <c r="AA452" s="313"/>
      <c r="AB452" s="313">
        <v>0</v>
      </c>
      <c r="AC452" s="313"/>
      <c r="AD452" s="313"/>
      <c r="AE452" s="313"/>
      <c r="AF452" s="313">
        <v>0</v>
      </c>
    </row>
    <row r="453" spans="1:32" ht="17.25" hidden="1" customHeight="1" outlineLevel="1" thickBot="1" x14ac:dyDescent="0.25">
      <c r="A453" s="4"/>
      <c r="B453" s="278"/>
      <c r="C453" s="277"/>
      <c r="D453" s="321"/>
      <c r="E453" s="322"/>
      <c r="F453" s="322"/>
      <c r="G453" s="322"/>
      <c r="H453" s="322"/>
      <c r="I453" s="322"/>
      <c r="J453" s="322"/>
      <c r="K453" s="322"/>
      <c r="L453" s="322">
        <f>+L452-L451</f>
        <v>9215</v>
      </c>
      <c r="M453" s="322"/>
      <c r="N453" s="322"/>
      <c r="O453" s="322"/>
      <c r="P453" s="322">
        <f>+P452-P451</f>
        <v>271155</v>
      </c>
      <c r="Q453" s="322"/>
      <c r="R453" s="322"/>
      <c r="S453" s="322"/>
      <c r="T453" s="322">
        <f>+T452-T451</f>
        <v>0</v>
      </c>
      <c r="U453" s="322"/>
      <c r="V453" s="322"/>
      <c r="W453" s="322"/>
      <c r="X453" s="322">
        <f>+X452-X451</f>
        <v>271155</v>
      </c>
      <c r="Y453" s="322"/>
      <c r="Z453" s="322"/>
      <c r="AA453" s="322"/>
      <c r="AB453" s="322">
        <f>+AB452-AB451</f>
        <v>0</v>
      </c>
      <c r="AC453" s="322"/>
      <c r="AD453" s="322"/>
      <c r="AE453" s="322"/>
      <c r="AF453" s="322">
        <f>+AF452-AF451</f>
        <v>271155</v>
      </c>
    </row>
    <row r="454" spans="1:32" ht="17.25" hidden="1" customHeight="1" outlineLevel="1" thickTop="1" x14ac:dyDescent="0.2">
      <c r="A454" s="4"/>
      <c r="B454" s="278"/>
      <c r="C454" s="323"/>
      <c r="D454" s="155" t="s">
        <v>117</v>
      </c>
      <c r="E454" s="323"/>
      <c r="F454" s="323">
        <f>322940-103449</f>
        <v>219491</v>
      </c>
      <c r="G454" s="323"/>
      <c r="H454" s="187"/>
      <c r="I454" s="323"/>
      <c r="J454" s="323"/>
      <c r="K454" s="323"/>
      <c r="L454" s="156"/>
      <c r="M454" s="323"/>
      <c r="N454" s="323"/>
      <c r="O454" s="323"/>
      <c r="P454" s="156"/>
      <c r="Q454" s="323"/>
      <c r="R454" s="323"/>
      <c r="S454" s="323"/>
      <c r="T454" s="156"/>
      <c r="U454" s="323"/>
      <c r="V454" s="323"/>
      <c r="W454" s="323"/>
      <c r="X454" s="187"/>
      <c r="Y454" s="323"/>
      <c r="Z454" s="323"/>
      <c r="AA454" s="323"/>
      <c r="AB454" s="156"/>
      <c r="AC454" s="323"/>
      <c r="AD454" s="323"/>
      <c r="AE454" s="323"/>
      <c r="AF454" s="187"/>
    </row>
    <row r="455" spans="1:32" ht="17.25" hidden="1" customHeight="1" outlineLevel="1" x14ac:dyDescent="0.2">
      <c r="A455" s="4"/>
      <c r="B455" s="278"/>
      <c r="C455" s="108">
        <v>1</v>
      </c>
      <c r="D455" s="157" t="s">
        <v>11</v>
      </c>
      <c r="E455" s="158">
        <f t="shared" ref="E455:G463" si="529">+E222+E292+E242+E252+E282+E302+E312+E322+E262+E232+E272</f>
        <v>0</v>
      </c>
      <c r="F455" s="158">
        <f t="shared" si="529"/>
        <v>22897</v>
      </c>
      <c r="G455" s="158">
        <f t="shared" si="529"/>
        <v>0</v>
      </c>
      <c r="H455" s="159">
        <f>+G455+F455+E455</f>
        <v>22897</v>
      </c>
      <c r="I455" s="158">
        <f t="shared" ref="I455:K463" si="530">+I222+I292+I242+I252+I282+I302+I312+I322+I262+I232+I272</f>
        <v>0</v>
      </c>
      <c r="J455" s="158">
        <f t="shared" si="530"/>
        <v>50</v>
      </c>
      <c r="K455" s="158">
        <f t="shared" si="530"/>
        <v>0</v>
      </c>
      <c r="L455" s="159">
        <f t="shared" ref="L455:L463" si="531">+K455+J455+I455</f>
        <v>50</v>
      </c>
      <c r="M455" s="158">
        <f t="shared" ref="M455:O463" si="532">+M222+M292+M242+M252+M282+M302+M312+M322+M262+M232+M272</f>
        <v>0</v>
      </c>
      <c r="N455" s="158">
        <f t="shared" si="532"/>
        <v>22947</v>
      </c>
      <c r="O455" s="158">
        <f t="shared" si="532"/>
        <v>0</v>
      </c>
      <c r="P455" s="159">
        <f t="shared" ref="P455:P463" si="533">+O455+N455+M455</f>
        <v>22947</v>
      </c>
      <c r="Q455" s="158">
        <f t="shared" ref="Q455:S463" si="534">+Q222+Q292+Q242+Q252+Q282+Q302+Q312+Q322+Q262+Q232+Q272</f>
        <v>0</v>
      </c>
      <c r="R455" s="158">
        <f t="shared" si="534"/>
        <v>0</v>
      </c>
      <c r="S455" s="158">
        <f t="shared" si="534"/>
        <v>0</v>
      </c>
      <c r="T455" s="159">
        <f t="shared" ref="T455:T463" si="535">+S455+R455+Q455</f>
        <v>0</v>
      </c>
      <c r="U455" s="158">
        <f t="shared" ref="U455:W463" si="536">+U222+U292+U242+U252+U282+U302+U312+U322+U262+U232+U272</f>
        <v>0</v>
      </c>
      <c r="V455" s="158">
        <f t="shared" si="536"/>
        <v>22947</v>
      </c>
      <c r="W455" s="158">
        <f t="shared" si="536"/>
        <v>0</v>
      </c>
      <c r="X455" s="159">
        <f t="shared" ref="X455:X463" si="537">+W455+V455+U455</f>
        <v>22947</v>
      </c>
      <c r="Y455" s="158">
        <f t="shared" ref="Y455:AA463" si="538">+Y222+Y292+Y242+Y252+Y282+Y302+Y312+Y322+Y262+Y232+Y272</f>
        <v>0</v>
      </c>
      <c r="Z455" s="158">
        <f t="shared" si="538"/>
        <v>0</v>
      </c>
      <c r="AA455" s="158">
        <f t="shared" si="538"/>
        <v>0</v>
      </c>
      <c r="AB455" s="159">
        <f t="shared" ref="AB455:AB463" si="539">+AA455+Z455+Y455</f>
        <v>0</v>
      </c>
      <c r="AC455" s="158">
        <f t="shared" ref="AC455:AE463" si="540">+AC222+AC292+AC242+AC252+AC282+AC302+AC312+AC322+AC262+AC232+AC272</f>
        <v>0</v>
      </c>
      <c r="AD455" s="158">
        <f>+AD222+AD292+AD242+AD252+AD282+AD302+AD312+AD322+AD262+AD232+AD272</f>
        <v>22947</v>
      </c>
      <c r="AE455" s="158">
        <f t="shared" si="540"/>
        <v>0</v>
      </c>
      <c r="AF455" s="159">
        <f>+AE455+AD455+AC455</f>
        <v>22947</v>
      </c>
    </row>
    <row r="456" spans="1:32" ht="17.25" hidden="1" customHeight="1" outlineLevel="1" x14ac:dyDescent="0.2">
      <c r="A456" s="4"/>
      <c r="B456" s="278"/>
      <c r="C456" s="24">
        <v>2</v>
      </c>
      <c r="D456" s="25" t="s">
        <v>12</v>
      </c>
      <c r="E456" s="160">
        <f t="shared" si="529"/>
        <v>0</v>
      </c>
      <c r="F456" s="160">
        <f t="shared" si="529"/>
        <v>3409</v>
      </c>
      <c r="G456" s="160">
        <f t="shared" si="529"/>
        <v>0</v>
      </c>
      <c r="H456" s="161">
        <f t="shared" ref="H456:H462" si="541">+G456+F456+E456</f>
        <v>3409</v>
      </c>
      <c r="I456" s="160">
        <f t="shared" si="530"/>
        <v>0</v>
      </c>
      <c r="J456" s="160">
        <f t="shared" si="530"/>
        <v>0</v>
      </c>
      <c r="K456" s="160">
        <f t="shared" si="530"/>
        <v>0</v>
      </c>
      <c r="L456" s="161">
        <f t="shared" si="531"/>
        <v>0</v>
      </c>
      <c r="M456" s="160">
        <f t="shared" si="532"/>
        <v>0</v>
      </c>
      <c r="N456" s="160">
        <f t="shared" si="532"/>
        <v>3409</v>
      </c>
      <c r="O456" s="160">
        <f t="shared" si="532"/>
        <v>0</v>
      </c>
      <c r="P456" s="161">
        <f t="shared" si="533"/>
        <v>3409</v>
      </c>
      <c r="Q456" s="160">
        <f t="shared" si="534"/>
        <v>0</v>
      </c>
      <c r="R456" s="160">
        <f t="shared" si="534"/>
        <v>0</v>
      </c>
      <c r="S456" s="160">
        <f t="shared" si="534"/>
        <v>0</v>
      </c>
      <c r="T456" s="161">
        <f t="shared" si="535"/>
        <v>0</v>
      </c>
      <c r="U456" s="160">
        <f t="shared" si="536"/>
        <v>0</v>
      </c>
      <c r="V456" s="160">
        <f t="shared" si="536"/>
        <v>3409</v>
      </c>
      <c r="W456" s="160">
        <f t="shared" si="536"/>
        <v>0</v>
      </c>
      <c r="X456" s="161">
        <f t="shared" si="537"/>
        <v>3409</v>
      </c>
      <c r="Y456" s="160">
        <f t="shared" si="538"/>
        <v>0</v>
      </c>
      <c r="Z456" s="160">
        <f t="shared" si="538"/>
        <v>0</v>
      </c>
      <c r="AA456" s="160">
        <f t="shared" si="538"/>
        <v>0</v>
      </c>
      <c r="AB456" s="161">
        <f t="shared" si="539"/>
        <v>0</v>
      </c>
      <c r="AC456" s="160">
        <f t="shared" si="540"/>
        <v>0</v>
      </c>
      <c r="AD456" s="160">
        <f t="shared" si="540"/>
        <v>3409</v>
      </c>
      <c r="AE456" s="160">
        <f t="shared" si="540"/>
        <v>0</v>
      </c>
      <c r="AF456" s="161">
        <f t="shared" ref="AF456:AF463" si="542">+AE456+AD456+AC456</f>
        <v>3409</v>
      </c>
    </row>
    <row r="457" spans="1:32" ht="17.25" hidden="1" customHeight="1" outlineLevel="1" x14ac:dyDescent="0.2">
      <c r="A457" s="4"/>
      <c r="B457" s="278"/>
      <c r="C457" s="28">
        <v>3</v>
      </c>
      <c r="D457" s="29" t="s">
        <v>13</v>
      </c>
      <c r="E457" s="160">
        <f t="shared" si="529"/>
        <v>0</v>
      </c>
      <c r="F457" s="160">
        <f t="shared" si="529"/>
        <v>65563</v>
      </c>
      <c r="G457" s="160">
        <f t="shared" si="529"/>
        <v>0</v>
      </c>
      <c r="H457" s="161">
        <f t="shared" si="541"/>
        <v>65563</v>
      </c>
      <c r="I457" s="160">
        <f t="shared" si="530"/>
        <v>0</v>
      </c>
      <c r="J457" s="160">
        <f t="shared" si="530"/>
        <v>9165</v>
      </c>
      <c r="K457" s="160">
        <f t="shared" si="530"/>
        <v>0</v>
      </c>
      <c r="L457" s="161">
        <f t="shared" si="531"/>
        <v>9165</v>
      </c>
      <c r="M457" s="160">
        <f t="shared" si="532"/>
        <v>0</v>
      </c>
      <c r="N457" s="160">
        <f t="shared" si="532"/>
        <v>74728</v>
      </c>
      <c r="O457" s="160">
        <f t="shared" si="532"/>
        <v>0</v>
      </c>
      <c r="P457" s="161">
        <f t="shared" si="533"/>
        <v>74728</v>
      </c>
      <c r="Q457" s="160">
        <f t="shared" si="534"/>
        <v>0</v>
      </c>
      <c r="R457" s="160">
        <f t="shared" si="534"/>
        <v>0</v>
      </c>
      <c r="S457" s="160">
        <f t="shared" si="534"/>
        <v>0</v>
      </c>
      <c r="T457" s="161">
        <f t="shared" si="535"/>
        <v>0</v>
      </c>
      <c r="U457" s="160">
        <f t="shared" si="536"/>
        <v>0</v>
      </c>
      <c r="V457" s="160">
        <f t="shared" si="536"/>
        <v>74728</v>
      </c>
      <c r="W457" s="160">
        <f t="shared" si="536"/>
        <v>0</v>
      </c>
      <c r="X457" s="161">
        <f t="shared" si="537"/>
        <v>74728</v>
      </c>
      <c r="Y457" s="160">
        <f t="shared" si="538"/>
        <v>0</v>
      </c>
      <c r="Z457" s="160">
        <f t="shared" si="538"/>
        <v>0</v>
      </c>
      <c r="AA457" s="160">
        <f t="shared" si="538"/>
        <v>0</v>
      </c>
      <c r="AB457" s="161">
        <f t="shared" si="539"/>
        <v>0</v>
      </c>
      <c r="AC457" s="160">
        <f t="shared" si="540"/>
        <v>0</v>
      </c>
      <c r="AD457" s="160">
        <f t="shared" si="540"/>
        <v>74728</v>
      </c>
      <c r="AE457" s="160">
        <f t="shared" si="540"/>
        <v>0</v>
      </c>
      <c r="AF457" s="161">
        <f t="shared" si="542"/>
        <v>74728</v>
      </c>
    </row>
    <row r="458" spans="1:32" ht="17.25" hidden="1" customHeight="1" outlineLevel="1" x14ac:dyDescent="0.2">
      <c r="A458" s="4"/>
      <c r="B458" s="278"/>
      <c r="C458" s="28">
        <v>4</v>
      </c>
      <c r="D458" s="29" t="s">
        <v>14</v>
      </c>
      <c r="E458" s="160">
        <f t="shared" si="529"/>
        <v>0</v>
      </c>
      <c r="F458" s="160">
        <f t="shared" si="529"/>
        <v>0</v>
      </c>
      <c r="G458" s="160">
        <f t="shared" si="529"/>
        <v>0</v>
      </c>
      <c r="H458" s="161">
        <f t="shared" si="541"/>
        <v>0</v>
      </c>
      <c r="I458" s="160">
        <f t="shared" si="530"/>
        <v>0</v>
      </c>
      <c r="J458" s="160">
        <f t="shared" si="530"/>
        <v>0</v>
      </c>
      <c r="K458" s="160">
        <f t="shared" si="530"/>
        <v>0</v>
      </c>
      <c r="L458" s="161">
        <f t="shared" si="531"/>
        <v>0</v>
      </c>
      <c r="M458" s="160">
        <f t="shared" si="532"/>
        <v>0</v>
      </c>
      <c r="N458" s="160">
        <f t="shared" si="532"/>
        <v>0</v>
      </c>
      <c r="O458" s="160">
        <f t="shared" si="532"/>
        <v>0</v>
      </c>
      <c r="P458" s="161">
        <f t="shared" si="533"/>
        <v>0</v>
      </c>
      <c r="Q458" s="160">
        <f t="shared" si="534"/>
        <v>0</v>
      </c>
      <c r="R458" s="160">
        <f t="shared" si="534"/>
        <v>0</v>
      </c>
      <c r="S458" s="160">
        <f t="shared" si="534"/>
        <v>0</v>
      </c>
      <c r="T458" s="161">
        <f t="shared" si="535"/>
        <v>0</v>
      </c>
      <c r="U458" s="160">
        <f t="shared" si="536"/>
        <v>0</v>
      </c>
      <c r="V458" s="160">
        <f t="shared" si="536"/>
        <v>0</v>
      </c>
      <c r="W458" s="160">
        <f t="shared" si="536"/>
        <v>0</v>
      </c>
      <c r="X458" s="161">
        <f t="shared" si="537"/>
        <v>0</v>
      </c>
      <c r="Y458" s="160">
        <f t="shared" si="538"/>
        <v>0</v>
      </c>
      <c r="Z458" s="160">
        <f t="shared" si="538"/>
        <v>0</v>
      </c>
      <c r="AA458" s="160">
        <f t="shared" si="538"/>
        <v>0</v>
      </c>
      <c r="AB458" s="161">
        <f t="shared" si="539"/>
        <v>0</v>
      </c>
      <c r="AC458" s="160">
        <f t="shared" si="540"/>
        <v>0</v>
      </c>
      <c r="AD458" s="160">
        <f t="shared" si="540"/>
        <v>0</v>
      </c>
      <c r="AE458" s="160">
        <f t="shared" si="540"/>
        <v>0</v>
      </c>
      <c r="AF458" s="161">
        <f t="shared" si="542"/>
        <v>0</v>
      </c>
    </row>
    <row r="459" spans="1:32" ht="17.25" hidden="1" customHeight="1" outlineLevel="1" x14ac:dyDescent="0.2">
      <c r="A459" s="4"/>
      <c r="B459" s="278"/>
      <c r="C459" s="28">
        <v>5</v>
      </c>
      <c r="D459" s="29" t="s">
        <v>15</v>
      </c>
      <c r="E459" s="160">
        <f t="shared" si="529"/>
        <v>0</v>
      </c>
      <c r="F459" s="160">
        <f t="shared" si="529"/>
        <v>0</v>
      </c>
      <c r="G459" s="160">
        <f t="shared" si="529"/>
        <v>0</v>
      </c>
      <c r="H459" s="161">
        <f t="shared" si="541"/>
        <v>0</v>
      </c>
      <c r="I459" s="160">
        <f t="shared" si="530"/>
        <v>0</v>
      </c>
      <c r="J459" s="160">
        <f t="shared" si="530"/>
        <v>0</v>
      </c>
      <c r="K459" s="160">
        <f t="shared" si="530"/>
        <v>0</v>
      </c>
      <c r="L459" s="161">
        <f t="shared" si="531"/>
        <v>0</v>
      </c>
      <c r="M459" s="160">
        <f t="shared" si="532"/>
        <v>0</v>
      </c>
      <c r="N459" s="160">
        <f t="shared" si="532"/>
        <v>0</v>
      </c>
      <c r="O459" s="160">
        <f t="shared" si="532"/>
        <v>0</v>
      </c>
      <c r="P459" s="161">
        <f t="shared" si="533"/>
        <v>0</v>
      </c>
      <c r="Q459" s="160">
        <f t="shared" si="534"/>
        <v>0</v>
      </c>
      <c r="R459" s="160">
        <f t="shared" si="534"/>
        <v>0</v>
      </c>
      <c r="S459" s="160">
        <f t="shared" si="534"/>
        <v>0</v>
      </c>
      <c r="T459" s="161">
        <f t="shared" si="535"/>
        <v>0</v>
      </c>
      <c r="U459" s="160">
        <f t="shared" si="536"/>
        <v>0</v>
      </c>
      <c r="V459" s="160">
        <f t="shared" si="536"/>
        <v>0</v>
      </c>
      <c r="W459" s="160">
        <f t="shared" si="536"/>
        <v>0</v>
      </c>
      <c r="X459" s="161">
        <f t="shared" si="537"/>
        <v>0</v>
      </c>
      <c r="Y459" s="160">
        <f t="shared" si="538"/>
        <v>0</v>
      </c>
      <c r="Z459" s="160">
        <f t="shared" si="538"/>
        <v>0</v>
      </c>
      <c r="AA459" s="160">
        <f t="shared" si="538"/>
        <v>0</v>
      </c>
      <c r="AB459" s="161">
        <f t="shared" si="539"/>
        <v>0</v>
      </c>
      <c r="AC459" s="160">
        <f t="shared" si="540"/>
        <v>0</v>
      </c>
      <c r="AD459" s="160">
        <f t="shared" si="540"/>
        <v>0</v>
      </c>
      <c r="AE459" s="160">
        <f t="shared" si="540"/>
        <v>0</v>
      </c>
      <c r="AF459" s="161">
        <f t="shared" si="542"/>
        <v>0</v>
      </c>
    </row>
    <row r="460" spans="1:32" ht="17.25" hidden="1" customHeight="1" outlineLevel="1" x14ac:dyDescent="0.2">
      <c r="A460" s="4"/>
      <c r="B460" s="278"/>
      <c r="C460" s="18">
        <v>6</v>
      </c>
      <c r="D460" s="19" t="s">
        <v>17</v>
      </c>
      <c r="E460" s="160">
        <f t="shared" si="529"/>
        <v>0</v>
      </c>
      <c r="F460" s="160">
        <f t="shared" si="529"/>
        <v>56622</v>
      </c>
      <c r="G460" s="160">
        <f t="shared" si="529"/>
        <v>0</v>
      </c>
      <c r="H460" s="161">
        <f t="shared" si="541"/>
        <v>56622</v>
      </c>
      <c r="I460" s="160">
        <f t="shared" si="530"/>
        <v>0</v>
      </c>
      <c r="J460" s="160">
        <f t="shared" si="530"/>
        <v>0</v>
      </c>
      <c r="K460" s="160">
        <f t="shared" si="530"/>
        <v>0</v>
      </c>
      <c r="L460" s="161">
        <f t="shared" si="531"/>
        <v>0</v>
      </c>
      <c r="M460" s="160">
        <f t="shared" si="532"/>
        <v>0</v>
      </c>
      <c r="N460" s="160">
        <f t="shared" si="532"/>
        <v>56622</v>
      </c>
      <c r="O460" s="160">
        <f t="shared" si="532"/>
        <v>0</v>
      </c>
      <c r="P460" s="161">
        <f t="shared" si="533"/>
        <v>56622</v>
      </c>
      <c r="Q460" s="160">
        <f t="shared" si="534"/>
        <v>0</v>
      </c>
      <c r="R460" s="160">
        <f t="shared" si="534"/>
        <v>0</v>
      </c>
      <c r="S460" s="160">
        <f t="shared" si="534"/>
        <v>0</v>
      </c>
      <c r="T460" s="161">
        <f t="shared" si="535"/>
        <v>0</v>
      </c>
      <c r="U460" s="160">
        <f t="shared" si="536"/>
        <v>0</v>
      </c>
      <c r="V460" s="160">
        <f t="shared" si="536"/>
        <v>56622</v>
      </c>
      <c r="W460" s="160">
        <f t="shared" si="536"/>
        <v>0</v>
      </c>
      <c r="X460" s="161">
        <f t="shared" si="537"/>
        <v>56622</v>
      </c>
      <c r="Y460" s="160">
        <f t="shared" si="538"/>
        <v>0</v>
      </c>
      <c r="Z460" s="160">
        <f t="shared" si="538"/>
        <v>0</v>
      </c>
      <c r="AA460" s="160">
        <f t="shared" si="538"/>
        <v>0</v>
      </c>
      <c r="AB460" s="161">
        <f t="shared" si="539"/>
        <v>0</v>
      </c>
      <c r="AC460" s="160">
        <f t="shared" si="540"/>
        <v>0</v>
      </c>
      <c r="AD460" s="160">
        <f t="shared" si="540"/>
        <v>56622</v>
      </c>
      <c r="AE460" s="160">
        <f t="shared" si="540"/>
        <v>0</v>
      </c>
      <c r="AF460" s="161">
        <f t="shared" si="542"/>
        <v>56622</v>
      </c>
    </row>
    <row r="461" spans="1:32" ht="17.25" hidden="1" customHeight="1" outlineLevel="1" x14ac:dyDescent="0.2">
      <c r="A461" s="4"/>
      <c r="B461" s="278"/>
      <c r="C461" s="28">
        <v>7</v>
      </c>
      <c r="D461" s="29" t="s">
        <v>19</v>
      </c>
      <c r="E461" s="160">
        <f t="shared" si="529"/>
        <v>0</v>
      </c>
      <c r="F461" s="160">
        <f t="shared" si="529"/>
        <v>10000</v>
      </c>
      <c r="G461" s="160">
        <f t="shared" si="529"/>
        <v>0</v>
      </c>
      <c r="H461" s="161">
        <f t="shared" si="541"/>
        <v>10000</v>
      </c>
      <c r="I461" s="160">
        <f t="shared" si="530"/>
        <v>0</v>
      </c>
      <c r="J461" s="160">
        <f t="shared" si="530"/>
        <v>0</v>
      </c>
      <c r="K461" s="160">
        <f t="shared" si="530"/>
        <v>0</v>
      </c>
      <c r="L461" s="161">
        <f t="shared" si="531"/>
        <v>0</v>
      </c>
      <c r="M461" s="160">
        <f t="shared" si="532"/>
        <v>0</v>
      </c>
      <c r="N461" s="160">
        <f t="shared" si="532"/>
        <v>10000</v>
      </c>
      <c r="O461" s="160">
        <f t="shared" si="532"/>
        <v>0</v>
      </c>
      <c r="P461" s="161">
        <f t="shared" si="533"/>
        <v>10000</v>
      </c>
      <c r="Q461" s="160">
        <f t="shared" si="534"/>
        <v>0</v>
      </c>
      <c r="R461" s="160">
        <f t="shared" si="534"/>
        <v>0</v>
      </c>
      <c r="S461" s="160">
        <f t="shared" si="534"/>
        <v>0</v>
      </c>
      <c r="T461" s="161">
        <f t="shared" si="535"/>
        <v>0</v>
      </c>
      <c r="U461" s="160">
        <f t="shared" si="536"/>
        <v>0</v>
      </c>
      <c r="V461" s="160">
        <f t="shared" si="536"/>
        <v>10000</v>
      </c>
      <c r="W461" s="160">
        <f t="shared" si="536"/>
        <v>0</v>
      </c>
      <c r="X461" s="161">
        <f t="shared" si="537"/>
        <v>10000</v>
      </c>
      <c r="Y461" s="160">
        <f t="shared" si="538"/>
        <v>0</v>
      </c>
      <c r="Z461" s="160">
        <f t="shared" si="538"/>
        <v>0</v>
      </c>
      <c r="AA461" s="160">
        <f t="shared" si="538"/>
        <v>0</v>
      </c>
      <c r="AB461" s="161">
        <f t="shared" si="539"/>
        <v>0</v>
      </c>
      <c r="AC461" s="160">
        <f t="shared" si="540"/>
        <v>0</v>
      </c>
      <c r="AD461" s="160">
        <f t="shared" si="540"/>
        <v>10000</v>
      </c>
      <c r="AE461" s="160">
        <f t="shared" si="540"/>
        <v>0</v>
      </c>
      <c r="AF461" s="161">
        <f t="shared" si="542"/>
        <v>10000</v>
      </c>
    </row>
    <row r="462" spans="1:32" ht="17.25" hidden="1" customHeight="1" outlineLevel="1" x14ac:dyDescent="0.2">
      <c r="A462" s="4"/>
      <c r="B462" s="278"/>
      <c r="C462" s="33">
        <v>8</v>
      </c>
      <c r="D462" s="29" t="s">
        <v>20</v>
      </c>
      <c r="E462" s="160">
        <f t="shared" si="529"/>
        <v>0</v>
      </c>
      <c r="F462" s="160">
        <f t="shared" si="529"/>
        <v>103449</v>
      </c>
      <c r="G462" s="160">
        <f t="shared" si="529"/>
        <v>0</v>
      </c>
      <c r="H462" s="161">
        <f t="shared" si="541"/>
        <v>103449</v>
      </c>
      <c r="I462" s="160">
        <f t="shared" si="530"/>
        <v>0</v>
      </c>
      <c r="J462" s="160">
        <f t="shared" si="530"/>
        <v>0</v>
      </c>
      <c r="K462" s="160">
        <f t="shared" si="530"/>
        <v>0</v>
      </c>
      <c r="L462" s="161">
        <f t="shared" si="531"/>
        <v>0</v>
      </c>
      <c r="M462" s="160">
        <f t="shared" si="532"/>
        <v>0</v>
      </c>
      <c r="N462" s="160">
        <f t="shared" si="532"/>
        <v>103449</v>
      </c>
      <c r="O462" s="160">
        <f t="shared" si="532"/>
        <v>0</v>
      </c>
      <c r="P462" s="161">
        <f t="shared" si="533"/>
        <v>103449</v>
      </c>
      <c r="Q462" s="160">
        <f t="shared" si="534"/>
        <v>0</v>
      </c>
      <c r="R462" s="160">
        <f t="shared" si="534"/>
        <v>0</v>
      </c>
      <c r="S462" s="160">
        <f t="shared" si="534"/>
        <v>0</v>
      </c>
      <c r="T462" s="161">
        <f t="shared" si="535"/>
        <v>0</v>
      </c>
      <c r="U462" s="160">
        <f t="shared" si="536"/>
        <v>0</v>
      </c>
      <c r="V462" s="160">
        <f t="shared" si="536"/>
        <v>103449</v>
      </c>
      <c r="W462" s="160">
        <f t="shared" si="536"/>
        <v>0</v>
      </c>
      <c r="X462" s="161">
        <f t="shared" si="537"/>
        <v>103449</v>
      </c>
      <c r="Y462" s="160">
        <f t="shared" si="538"/>
        <v>0</v>
      </c>
      <c r="Z462" s="160">
        <f t="shared" si="538"/>
        <v>0</v>
      </c>
      <c r="AA462" s="160">
        <f t="shared" si="538"/>
        <v>0</v>
      </c>
      <c r="AB462" s="161">
        <f t="shared" si="539"/>
        <v>0</v>
      </c>
      <c r="AC462" s="160">
        <f t="shared" si="540"/>
        <v>0</v>
      </c>
      <c r="AD462" s="160">
        <f t="shared" si="540"/>
        <v>103449</v>
      </c>
      <c r="AE462" s="160">
        <f t="shared" si="540"/>
        <v>0</v>
      </c>
      <c r="AF462" s="161">
        <f t="shared" si="542"/>
        <v>103449</v>
      </c>
    </row>
    <row r="463" spans="1:32" ht="17.25" hidden="1" customHeight="1" outlineLevel="1" thickBot="1" x14ac:dyDescent="0.25">
      <c r="A463" s="4"/>
      <c r="B463" s="324"/>
      <c r="C463" s="162" t="s">
        <v>47</v>
      </c>
      <c r="D463" s="163" t="str">
        <f>+C320</f>
        <v>kölcsönök kiadásai</v>
      </c>
      <c r="E463" s="164">
        <f t="shared" si="529"/>
        <v>0</v>
      </c>
      <c r="F463" s="164">
        <f t="shared" si="529"/>
        <v>0</v>
      </c>
      <c r="G463" s="164">
        <f t="shared" si="529"/>
        <v>0</v>
      </c>
      <c r="H463" s="165">
        <f>+G463+F463+E463</f>
        <v>0</v>
      </c>
      <c r="I463" s="164">
        <f t="shared" si="530"/>
        <v>0</v>
      </c>
      <c r="J463" s="164">
        <f t="shared" si="530"/>
        <v>0</v>
      </c>
      <c r="K463" s="164">
        <f t="shared" si="530"/>
        <v>0</v>
      </c>
      <c r="L463" s="165">
        <f t="shared" si="531"/>
        <v>0</v>
      </c>
      <c r="M463" s="164">
        <f t="shared" si="532"/>
        <v>0</v>
      </c>
      <c r="N463" s="164">
        <f t="shared" si="532"/>
        <v>0</v>
      </c>
      <c r="O463" s="164">
        <f t="shared" si="532"/>
        <v>0</v>
      </c>
      <c r="P463" s="165">
        <f t="shared" si="533"/>
        <v>0</v>
      </c>
      <c r="Q463" s="164">
        <f t="shared" si="534"/>
        <v>0</v>
      </c>
      <c r="R463" s="164">
        <f t="shared" si="534"/>
        <v>0</v>
      </c>
      <c r="S463" s="164">
        <f t="shared" si="534"/>
        <v>0</v>
      </c>
      <c r="T463" s="165">
        <f t="shared" si="535"/>
        <v>0</v>
      </c>
      <c r="U463" s="164">
        <f t="shared" si="536"/>
        <v>0</v>
      </c>
      <c r="V463" s="164">
        <f t="shared" si="536"/>
        <v>0</v>
      </c>
      <c r="W463" s="164">
        <f t="shared" si="536"/>
        <v>0</v>
      </c>
      <c r="X463" s="165">
        <f t="shared" si="537"/>
        <v>0</v>
      </c>
      <c r="Y463" s="164">
        <f t="shared" si="538"/>
        <v>0</v>
      </c>
      <c r="Z463" s="164">
        <f t="shared" si="538"/>
        <v>0</v>
      </c>
      <c r="AA463" s="164">
        <f t="shared" si="538"/>
        <v>0</v>
      </c>
      <c r="AB463" s="165">
        <f t="shared" si="539"/>
        <v>0</v>
      </c>
      <c r="AC463" s="164">
        <f t="shared" si="540"/>
        <v>0</v>
      </c>
      <c r="AD463" s="164">
        <f t="shared" si="540"/>
        <v>0</v>
      </c>
      <c r="AE463" s="164">
        <f t="shared" si="540"/>
        <v>0</v>
      </c>
      <c r="AF463" s="165">
        <f t="shared" si="542"/>
        <v>0</v>
      </c>
    </row>
    <row r="464" spans="1:32" ht="17.25" hidden="1" customHeight="1" outlineLevel="1" thickTop="1" thickBot="1" x14ac:dyDescent="0.25">
      <c r="A464" s="4"/>
      <c r="B464" s="278"/>
      <c r="C464" s="277"/>
      <c r="D464" s="277"/>
      <c r="E464" s="272">
        <f>SUM(E455:E463)</f>
        <v>0</v>
      </c>
      <c r="F464" s="272">
        <f>SUM(F455:F463)</f>
        <v>261940</v>
      </c>
      <c r="G464" s="272">
        <f>SUM(G455:G463)</f>
        <v>0</v>
      </c>
      <c r="H464" s="166">
        <f>SUM(H455:H463)</f>
        <v>261940</v>
      </c>
      <c r="I464" s="272">
        <f t="shared" ref="I464:T464" si="543">SUM(I455:I463)</f>
        <v>0</v>
      </c>
      <c r="J464" s="272">
        <f t="shared" si="543"/>
        <v>9215</v>
      </c>
      <c r="K464" s="272">
        <f t="shared" si="543"/>
        <v>0</v>
      </c>
      <c r="L464" s="166">
        <f t="shared" si="543"/>
        <v>9215</v>
      </c>
      <c r="M464" s="272">
        <f t="shared" si="543"/>
        <v>0</v>
      </c>
      <c r="N464" s="272">
        <f t="shared" si="543"/>
        <v>271155</v>
      </c>
      <c r="O464" s="272">
        <f t="shared" si="543"/>
        <v>0</v>
      </c>
      <c r="P464" s="166">
        <f t="shared" si="543"/>
        <v>271155</v>
      </c>
      <c r="Q464" s="272">
        <f t="shared" si="543"/>
        <v>0</v>
      </c>
      <c r="R464" s="272">
        <f t="shared" si="543"/>
        <v>0</v>
      </c>
      <c r="S464" s="272">
        <f t="shared" si="543"/>
        <v>0</v>
      </c>
      <c r="T464" s="166">
        <f t="shared" si="543"/>
        <v>0</v>
      </c>
      <c r="U464" s="272">
        <f t="shared" ref="U464:AB464" si="544">SUM(U455:U463)</f>
        <v>0</v>
      </c>
      <c r="V464" s="272">
        <f t="shared" si="544"/>
        <v>271155</v>
      </c>
      <c r="W464" s="272">
        <f t="shared" si="544"/>
        <v>0</v>
      </c>
      <c r="X464" s="166">
        <f t="shared" si="544"/>
        <v>271155</v>
      </c>
      <c r="Y464" s="272">
        <f t="shared" si="544"/>
        <v>0</v>
      </c>
      <c r="Z464" s="272">
        <f t="shared" si="544"/>
        <v>0</v>
      </c>
      <c r="AA464" s="272">
        <f t="shared" si="544"/>
        <v>0</v>
      </c>
      <c r="AB464" s="166">
        <f t="shared" si="544"/>
        <v>0</v>
      </c>
      <c r="AC464" s="272">
        <f>SUM(AC455:AC463)</f>
        <v>0</v>
      </c>
      <c r="AD464" s="272">
        <f t="shared" ref="AD464:AF464" si="545">SUM(AD455:AD463)</f>
        <v>271155</v>
      </c>
      <c r="AE464" s="272">
        <f t="shared" si="545"/>
        <v>0</v>
      </c>
      <c r="AF464" s="166">
        <f t="shared" si="545"/>
        <v>271155</v>
      </c>
    </row>
    <row r="465" spans="1:32" ht="17.25" hidden="1" customHeight="1" outlineLevel="1" thickTop="1" thickBot="1" x14ac:dyDescent="0.25">
      <c r="A465" s="4"/>
      <c r="B465" s="278"/>
      <c r="C465" s="277"/>
      <c r="D465" s="277"/>
      <c r="E465" s="325">
        <f>+E464-E449</f>
        <v>0</v>
      </c>
      <c r="F465" s="326">
        <f>+F464-F449</f>
        <v>0</v>
      </c>
      <c r="G465" s="326">
        <f>+G464-G449</f>
        <v>0</v>
      </c>
      <c r="H465" s="327">
        <f>+H464-H449</f>
        <v>0</v>
      </c>
      <c r="I465" s="325">
        <f t="shared" ref="I465:T465" si="546">+I464-I449</f>
        <v>0</v>
      </c>
      <c r="J465" s="326">
        <f t="shared" si="546"/>
        <v>0</v>
      </c>
      <c r="K465" s="326">
        <f t="shared" si="546"/>
        <v>0</v>
      </c>
      <c r="L465" s="328">
        <f t="shared" si="546"/>
        <v>0</v>
      </c>
      <c r="M465" s="325">
        <f t="shared" si="546"/>
        <v>0</v>
      </c>
      <c r="N465" s="326">
        <f t="shared" si="546"/>
        <v>0</v>
      </c>
      <c r="O465" s="326">
        <f t="shared" si="546"/>
        <v>0</v>
      </c>
      <c r="P465" s="328">
        <f t="shared" si="546"/>
        <v>0</v>
      </c>
      <c r="Q465" s="325">
        <f t="shared" si="546"/>
        <v>0</v>
      </c>
      <c r="R465" s="326">
        <f t="shared" si="546"/>
        <v>0</v>
      </c>
      <c r="S465" s="326">
        <f t="shared" si="546"/>
        <v>0</v>
      </c>
      <c r="T465" s="328">
        <f t="shared" si="546"/>
        <v>0</v>
      </c>
      <c r="U465" s="325">
        <f t="shared" ref="U465:AB465" si="547">+U464-U449</f>
        <v>0</v>
      </c>
      <c r="V465" s="326">
        <f t="shared" si="547"/>
        <v>0</v>
      </c>
      <c r="W465" s="326">
        <f t="shared" si="547"/>
        <v>0</v>
      </c>
      <c r="X465" s="327">
        <f t="shared" si="547"/>
        <v>0</v>
      </c>
      <c r="Y465" s="325">
        <f t="shared" si="547"/>
        <v>0</v>
      </c>
      <c r="Z465" s="326">
        <f t="shared" si="547"/>
        <v>0</v>
      </c>
      <c r="AA465" s="326">
        <f t="shared" si="547"/>
        <v>0</v>
      </c>
      <c r="AB465" s="328">
        <f t="shared" si="547"/>
        <v>0</v>
      </c>
      <c r="AC465" s="325">
        <f>+AC464-AC449</f>
        <v>0</v>
      </c>
      <c r="AD465" s="326">
        <f t="shared" ref="AD465:AF465" si="548">+AD464-AD449</f>
        <v>0</v>
      </c>
      <c r="AE465" s="326">
        <f t="shared" si="548"/>
        <v>0</v>
      </c>
      <c r="AF465" s="327">
        <f t="shared" si="548"/>
        <v>0</v>
      </c>
    </row>
    <row r="466" spans="1:32" ht="17.25" hidden="1" customHeight="1" outlineLevel="1" thickTop="1" x14ac:dyDescent="0.2">
      <c r="A466" s="4"/>
      <c r="B466" s="278"/>
      <c r="C466" s="277"/>
      <c r="D466" s="277"/>
      <c r="E466" s="277"/>
      <c r="F466" s="277"/>
      <c r="G466" s="277"/>
      <c r="H466" s="272"/>
      <c r="I466" s="277"/>
      <c r="J466" s="277"/>
      <c r="K466" s="277"/>
      <c r="L466" s="277"/>
      <c r="M466" s="277"/>
      <c r="N466" s="277"/>
      <c r="O466" s="277"/>
      <c r="P466" s="277"/>
      <c r="Q466" s="277"/>
      <c r="R466" s="277"/>
      <c r="S466" s="277"/>
      <c r="T466" s="277"/>
      <c r="U466" s="277"/>
      <c r="V466" s="277"/>
      <c r="W466" s="277"/>
      <c r="X466" s="272"/>
      <c r="Y466" s="277"/>
      <c r="Z466" s="277"/>
      <c r="AA466" s="277"/>
      <c r="AB466" s="277"/>
      <c r="AC466" s="277"/>
      <c r="AD466" s="277"/>
      <c r="AE466" s="277"/>
      <c r="AF466" s="272"/>
    </row>
    <row r="467" spans="1:32" ht="17.25" hidden="1" customHeight="1" outlineLevel="1" x14ac:dyDescent="0.2">
      <c r="A467" s="4"/>
      <c r="B467" s="329">
        <v>1</v>
      </c>
      <c r="C467" s="329"/>
      <c r="D467" s="330" t="s">
        <v>106</v>
      </c>
      <c r="E467" s="167">
        <f t="shared" ref="E467:AF467" si="549">SUM(E11:E15)</f>
        <v>43459</v>
      </c>
      <c r="F467" s="167">
        <f t="shared" si="549"/>
        <v>32670</v>
      </c>
      <c r="G467" s="167">
        <f t="shared" si="549"/>
        <v>0</v>
      </c>
      <c r="H467" s="168">
        <f t="shared" si="549"/>
        <v>76129</v>
      </c>
      <c r="I467" s="167">
        <f t="shared" si="549"/>
        <v>-1556</v>
      </c>
      <c r="J467" s="167">
        <f t="shared" si="549"/>
        <v>0</v>
      </c>
      <c r="K467" s="167">
        <f t="shared" si="549"/>
        <v>0</v>
      </c>
      <c r="L467" s="168">
        <f t="shared" si="549"/>
        <v>-1556</v>
      </c>
      <c r="M467" s="167">
        <f t="shared" si="549"/>
        <v>41903</v>
      </c>
      <c r="N467" s="167">
        <f t="shared" si="549"/>
        <v>32670</v>
      </c>
      <c r="O467" s="167">
        <f t="shared" si="549"/>
        <v>0</v>
      </c>
      <c r="P467" s="168">
        <f t="shared" si="549"/>
        <v>74573</v>
      </c>
      <c r="Q467" s="167">
        <f t="shared" si="549"/>
        <v>0</v>
      </c>
      <c r="R467" s="167">
        <f t="shared" si="549"/>
        <v>0</v>
      </c>
      <c r="S467" s="167">
        <f t="shared" si="549"/>
        <v>0</v>
      </c>
      <c r="T467" s="168">
        <f t="shared" si="549"/>
        <v>0</v>
      </c>
      <c r="U467" s="167">
        <f t="shared" si="549"/>
        <v>41903</v>
      </c>
      <c r="V467" s="167">
        <f t="shared" si="549"/>
        <v>32670</v>
      </c>
      <c r="W467" s="167">
        <f t="shared" si="549"/>
        <v>0</v>
      </c>
      <c r="X467" s="168">
        <f t="shared" si="549"/>
        <v>74573</v>
      </c>
      <c r="Y467" s="167">
        <f t="shared" si="549"/>
        <v>0</v>
      </c>
      <c r="Z467" s="167">
        <f t="shared" si="549"/>
        <v>0</v>
      </c>
      <c r="AA467" s="167">
        <f t="shared" si="549"/>
        <v>0</v>
      </c>
      <c r="AB467" s="168">
        <f t="shared" si="549"/>
        <v>0</v>
      </c>
      <c r="AC467" s="167">
        <f t="shared" si="549"/>
        <v>41903</v>
      </c>
      <c r="AD467" s="167">
        <f t="shared" si="549"/>
        <v>32670</v>
      </c>
      <c r="AE467" s="167">
        <f t="shared" si="549"/>
        <v>0</v>
      </c>
      <c r="AF467" s="168">
        <f t="shared" si="549"/>
        <v>74573</v>
      </c>
    </row>
    <row r="468" spans="1:32" ht="17.25" hidden="1" customHeight="1" outlineLevel="1" x14ac:dyDescent="0.2">
      <c r="A468" s="4"/>
      <c r="B468" s="331">
        <v>2</v>
      </c>
      <c r="C468" s="331"/>
      <c r="D468" s="332" t="s">
        <v>23</v>
      </c>
      <c r="E468" s="169">
        <f t="shared" ref="E468:AF468" si="550">SUM(E22:E26)</f>
        <v>1366077</v>
      </c>
      <c r="F468" s="169">
        <f t="shared" si="550"/>
        <v>20183</v>
      </c>
      <c r="G468" s="169">
        <f t="shared" si="550"/>
        <v>0</v>
      </c>
      <c r="H468" s="170">
        <f t="shared" si="550"/>
        <v>1386260</v>
      </c>
      <c r="I468" s="169">
        <f t="shared" si="550"/>
        <v>5494</v>
      </c>
      <c r="J468" s="169">
        <f t="shared" si="550"/>
        <v>0</v>
      </c>
      <c r="K468" s="169">
        <f t="shared" si="550"/>
        <v>0</v>
      </c>
      <c r="L468" s="170">
        <f t="shared" si="550"/>
        <v>5494</v>
      </c>
      <c r="M468" s="169">
        <f t="shared" si="550"/>
        <v>1371571</v>
      </c>
      <c r="N468" s="169">
        <f t="shared" si="550"/>
        <v>20183</v>
      </c>
      <c r="O468" s="169">
        <f t="shared" si="550"/>
        <v>0</v>
      </c>
      <c r="P468" s="170">
        <f t="shared" si="550"/>
        <v>1391754</v>
      </c>
      <c r="Q468" s="169">
        <f t="shared" si="550"/>
        <v>0</v>
      </c>
      <c r="R468" s="169">
        <f t="shared" si="550"/>
        <v>0</v>
      </c>
      <c r="S468" s="169">
        <f t="shared" si="550"/>
        <v>0</v>
      </c>
      <c r="T468" s="170">
        <f t="shared" si="550"/>
        <v>0</v>
      </c>
      <c r="U468" s="169">
        <f t="shared" si="550"/>
        <v>1371571</v>
      </c>
      <c r="V468" s="169">
        <f t="shared" si="550"/>
        <v>20183</v>
      </c>
      <c r="W468" s="169">
        <f t="shared" si="550"/>
        <v>0</v>
      </c>
      <c r="X468" s="170">
        <f t="shared" si="550"/>
        <v>1391754</v>
      </c>
      <c r="Y468" s="169">
        <f t="shared" si="550"/>
        <v>0</v>
      </c>
      <c r="Z468" s="169">
        <f t="shared" si="550"/>
        <v>0</v>
      </c>
      <c r="AA468" s="169">
        <f t="shared" si="550"/>
        <v>0</v>
      </c>
      <c r="AB468" s="170">
        <f t="shared" si="550"/>
        <v>0</v>
      </c>
      <c r="AC468" s="169">
        <f t="shared" si="550"/>
        <v>1371571</v>
      </c>
      <c r="AD468" s="169">
        <f t="shared" si="550"/>
        <v>20183</v>
      </c>
      <c r="AE468" s="169">
        <f t="shared" si="550"/>
        <v>0</v>
      </c>
      <c r="AF468" s="170">
        <f t="shared" si="550"/>
        <v>1391754</v>
      </c>
    </row>
    <row r="469" spans="1:32" ht="17.25" hidden="1" customHeight="1" outlineLevel="1" x14ac:dyDescent="0.2">
      <c r="A469" s="4"/>
      <c r="B469" s="331">
        <v>3</v>
      </c>
      <c r="C469" s="331"/>
      <c r="D469" s="332" t="s">
        <v>24</v>
      </c>
      <c r="E469" s="169">
        <f t="shared" ref="E469:AF469" si="551">SUM(E31:E35)</f>
        <v>384852</v>
      </c>
      <c r="F469" s="169">
        <f t="shared" si="551"/>
        <v>0</v>
      </c>
      <c r="G469" s="169">
        <f t="shared" si="551"/>
        <v>0</v>
      </c>
      <c r="H469" s="170">
        <f t="shared" si="551"/>
        <v>384852</v>
      </c>
      <c r="I469" s="169">
        <f t="shared" si="551"/>
        <v>0</v>
      </c>
      <c r="J469" s="169">
        <f t="shared" si="551"/>
        <v>0</v>
      </c>
      <c r="K469" s="169">
        <f t="shared" si="551"/>
        <v>0</v>
      </c>
      <c r="L469" s="170">
        <f t="shared" si="551"/>
        <v>0</v>
      </c>
      <c r="M469" s="169">
        <f t="shared" si="551"/>
        <v>384852</v>
      </c>
      <c r="N469" s="169">
        <f t="shared" si="551"/>
        <v>0</v>
      </c>
      <c r="O469" s="169">
        <f t="shared" si="551"/>
        <v>0</v>
      </c>
      <c r="P469" s="170">
        <f t="shared" si="551"/>
        <v>384852</v>
      </c>
      <c r="Q469" s="169">
        <f t="shared" si="551"/>
        <v>0</v>
      </c>
      <c r="R469" s="169">
        <f t="shared" si="551"/>
        <v>0</v>
      </c>
      <c r="S469" s="169">
        <f t="shared" si="551"/>
        <v>0</v>
      </c>
      <c r="T469" s="170">
        <f t="shared" si="551"/>
        <v>0</v>
      </c>
      <c r="U469" s="169">
        <f t="shared" si="551"/>
        <v>384852</v>
      </c>
      <c r="V469" s="169">
        <f t="shared" si="551"/>
        <v>0</v>
      </c>
      <c r="W469" s="169">
        <f t="shared" si="551"/>
        <v>0</v>
      </c>
      <c r="X469" s="170">
        <f t="shared" si="551"/>
        <v>384852</v>
      </c>
      <c r="Y469" s="169">
        <f t="shared" si="551"/>
        <v>0</v>
      </c>
      <c r="Z469" s="169">
        <f t="shared" si="551"/>
        <v>0</v>
      </c>
      <c r="AA469" s="169">
        <f t="shared" si="551"/>
        <v>0</v>
      </c>
      <c r="AB469" s="170">
        <f t="shared" si="551"/>
        <v>0</v>
      </c>
      <c r="AC469" s="169">
        <f t="shared" si="551"/>
        <v>384852</v>
      </c>
      <c r="AD469" s="169">
        <f t="shared" si="551"/>
        <v>0</v>
      </c>
      <c r="AE469" s="169">
        <f t="shared" si="551"/>
        <v>0</v>
      </c>
      <c r="AF469" s="170">
        <f t="shared" si="551"/>
        <v>384852</v>
      </c>
    </row>
    <row r="470" spans="1:32" ht="17.25" hidden="1" customHeight="1" outlineLevel="1" x14ac:dyDescent="0.2">
      <c r="A470" s="4"/>
      <c r="B470" s="331">
        <v>4</v>
      </c>
      <c r="C470" s="331"/>
      <c r="D470" s="332" t="s">
        <v>25</v>
      </c>
      <c r="E470" s="169">
        <f t="shared" ref="E470:AF470" si="552">SUM(E40:E44)</f>
        <v>820403</v>
      </c>
      <c r="F470" s="169">
        <f t="shared" si="552"/>
        <v>10000</v>
      </c>
      <c r="G470" s="169">
        <f t="shared" si="552"/>
        <v>0</v>
      </c>
      <c r="H470" s="170">
        <f t="shared" si="552"/>
        <v>830403</v>
      </c>
      <c r="I470" s="169">
        <f t="shared" si="552"/>
        <v>0</v>
      </c>
      <c r="J470" s="169">
        <f t="shared" si="552"/>
        <v>0</v>
      </c>
      <c r="K470" s="169">
        <f t="shared" si="552"/>
        <v>0</v>
      </c>
      <c r="L470" s="170">
        <f t="shared" si="552"/>
        <v>0</v>
      </c>
      <c r="M470" s="169">
        <f t="shared" si="552"/>
        <v>820403</v>
      </c>
      <c r="N470" s="169">
        <f t="shared" si="552"/>
        <v>10000</v>
      </c>
      <c r="O470" s="169">
        <f t="shared" si="552"/>
        <v>0</v>
      </c>
      <c r="P470" s="170">
        <f t="shared" si="552"/>
        <v>830403</v>
      </c>
      <c r="Q470" s="169">
        <f t="shared" si="552"/>
        <v>0</v>
      </c>
      <c r="R470" s="169">
        <f t="shared" si="552"/>
        <v>0</v>
      </c>
      <c r="S470" s="169">
        <f t="shared" si="552"/>
        <v>0</v>
      </c>
      <c r="T470" s="170">
        <f t="shared" si="552"/>
        <v>0</v>
      </c>
      <c r="U470" s="169">
        <f t="shared" si="552"/>
        <v>820403</v>
      </c>
      <c r="V470" s="169">
        <f t="shared" si="552"/>
        <v>10000</v>
      </c>
      <c r="W470" s="169">
        <f t="shared" si="552"/>
        <v>0</v>
      </c>
      <c r="X470" s="170">
        <f t="shared" si="552"/>
        <v>830403</v>
      </c>
      <c r="Y470" s="169">
        <f t="shared" si="552"/>
        <v>0</v>
      </c>
      <c r="Z470" s="169">
        <f t="shared" si="552"/>
        <v>0</v>
      </c>
      <c r="AA470" s="169">
        <f t="shared" si="552"/>
        <v>0</v>
      </c>
      <c r="AB470" s="170">
        <f t="shared" si="552"/>
        <v>0</v>
      </c>
      <c r="AC470" s="169">
        <f t="shared" si="552"/>
        <v>820403</v>
      </c>
      <c r="AD470" s="169">
        <f t="shared" si="552"/>
        <v>10000</v>
      </c>
      <c r="AE470" s="169">
        <f t="shared" si="552"/>
        <v>0</v>
      </c>
      <c r="AF470" s="170">
        <f t="shared" si="552"/>
        <v>830403</v>
      </c>
    </row>
    <row r="471" spans="1:32" ht="17.25" hidden="1" customHeight="1" outlineLevel="1" x14ac:dyDescent="0.2">
      <c r="A471" s="4"/>
      <c r="B471" s="331">
        <v>5</v>
      </c>
      <c r="C471" s="331"/>
      <c r="D471" s="332" t="s">
        <v>26</v>
      </c>
      <c r="E471" s="169">
        <f t="shared" ref="E471:AF471" si="553">SUM(E49:E53)</f>
        <v>0</v>
      </c>
      <c r="F471" s="169">
        <f t="shared" si="553"/>
        <v>0</v>
      </c>
      <c r="G471" s="169">
        <f t="shared" si="553"/>
        <v>0</v>
      </c>
      <c r="H471" s="170">
        <f t="shared" si="553"/>
        <v>0</v>
      </c>
      <c r="I471" s="169">
        <f t="shared" si="553"/>
        <v>0</v>
      </c>
      <c r="J471" s="169">
        <f t="shared" si="553"/>
        <v>0</v>
      </c>
      <c r="K471" s="169">
        <f t="shared" si="553"/>
        <v>0</v>
      </c>
      <c r="L471" s="170">
        <f t="shared" si="553"/>
        <v>0</v>
      </c>
      <c r="M471" s="169">
        <f t="shared" si="553"/>
        <v>0</v>
      </c>
      <c r="N471" s="169">
        <f t="shared" si="553"/>
        <v>0</v>
      </c>
      <c r="O471" s="169">
        <f t="shared" si="553"/>
        <v>0</v>
      </c>
      <c r="P471" s="170">
        <f t="shared" si="553"/>
        <v>0</v>
      </c>
      <c r="Q471" s="169">
        <f t="shared" si="553"/>
        <v>0</v>
      </c>
      <c r="R471" s="169">
        <f t="shared" si="553"/>
        <v>0</v>
      </c>
      <c r="S471" s="169">
        <f t="shared" si="553"/>
        <v>0</v>
      </c>
      <c r="T471" s="170">
        <f t="shared" si="553"/>
        <v>0</v>
      </c>
      <c r="U471" s="169">
        <f t="shared" si="553"/>
        <v>0</v>
      </c>
      <c r="V471" s="169">
        <f t="shared" si="553"/>
        <v>0</v>
      </c>
      <c r="W471" s="169">
        <f t="shared" si="553"/>
        <v>0</v>
      </c>
      <c r="X471" s="170">
        <f t="shared" si="553"/>
        <v>0</v>
      </c>
      <c r="Y471" s="169">
        <f t="shared" si="553"/>
        <v>0</v>
      </c>
      <c r="Z471" s="169">
        <f t="shared" si="553"/>
        <v>0</v>
      </c>
      <c r="AA471" s="169">
        <f t="shared" si="553"/>
        <v>0</v>
      </c>
      <c r="AB471" s="170">
        <f t="shared" si="553"/>
        <v>0</v>
      </c>
      <c r="AC471" s="169">
        <f t="shared" si="553"/>
        <v>0</v>
      </c>
      <c r="AD471" s="169">
        <f t="shared" si="553"/>
        <v>0</v>
      </c>
      <c r="AE471" s="169">
        <f t="shared" si="553"/>
        <v>0</v>
      </c>
      <c r="AF471" s="170">
        <f t="shared" si="553"/>
        <v>0</v>
      </c>
    </row>
    <row r="472" spans="1:32" ht="17.25" hidden="1" customHeight="1" outlineLevel="1" x14ac:dyDescent="0.2">
      <c r="A472" s="4"/>
      <c r="B472" s="331">
        <v>6</v>
      </c>
      <c r="C472" s="331"/>
      <c r="D472" s="332" t="s">
        <v>27</v>
      </c>
      <c r="E472" s="169">
        <f t="shared" ref="E472:AF472" si="554">SUM(E58:E62)</f>
        <v>0</v>
      </c>
      <c r="F472" s="169">
        <f t="shared" si="554"/>
        <v>0</v>
      </c>
      <c r="G472" s="169">
        <f t="shared" si="554"/>
        <v>0</v>
      </c>
      <c r="H472" s="170">
        <f t="shared" si="554"/>
        <v>0</v>
      </c>
      <c r="I472" s="169">
        <f t="shared" si="554"/>
        <v>0</v>
      </c>
      <c r="J472" s="169">
        <f t="shared" si="554"/>
        <v>0</v>
      </c>
      <c r="K472" s="169">
        <f t="shared" si="554"/>
        <v>0</v>
      </c>
      <c r="L472" s="170">
        <f t="shared" si="554"/>
        <v>0</v>
      </c>
      <c r="M472" s="169">
        <f t="shared" si="554"/>
        <v>0</v>
      </c>
      <c r="N472" s="169">
        <f t="shared" si="554"/>
        <v>0</v>
      </c>
      <c r="O472" s="169">
        <f t="shared" si="554"/>
        <v>0</v>
      </c>
      <c r="P472" s="170">
        <f t="shared" si="554"/>
        <v>0</v>
      </c>
      <c r="Q472" s="169">
        <f t="shared" si="554"/>
        <v>0</v>
      </c>
      <c r="R472" s="169">
        <f t="shared" si="554"/>
        <v>0</v>
      </c>
      <c r="S472" s="169">
        <f t="shared" si="554"/>
        <v>0</v>
      </c>
      <c r="T472" s="170">
        <f t="shared" si="554"/>
        <v>0</v>
      </c>
      <c r="U472" s="169">
        <f t="shared" si="554"/>
        <v>0</v>
      </c>
      <c r="V472" s="169">
        <f t="shared" si="554"/>
        <v>0</v>
      </c>
      <c r="W472" s="169">
        <f t="shared" si="554"/>
        <v>0</v>
      </c>
      <c r="X472" s="170">
        <f t="shared" si="554"/>
        <v>0</v>
      </c>
      <c r="Y472" s="169">
        <f t="shared" si="554"/>
        <v>0</v>
      </c>
      <c r="Z472" s="169">
        <f t="shared" si="554"/>
        <v>0</v>
      </c>
      <c r="AA472" s="169">
        <f t="shared" si="554"/>
        <v>0</v>
      </c>
      <c r="AB472" s="170">
        <f t="shared" si="554"/>
        <v>0</v>
      </c>
      <c r="AC472" s="169">
        <f t="shared" si="554"/>
        <v>0</v>
      </c>
      <c r="AD472" s="169">
        <f t="shared" si="554"/>
        <v>0</v>
      </c>
      <c r="AE472" s="169">
        <f t="shared" si="554"/>
        <v>0</v>
      </c>
      <c r="AF472" s="170">
        <f t="shared" si="554"/>
        <v>0</v>
      </c>
    </row>
    <row r="473" spans="1:32" ht="17.25" hidden="1" customHeight="1" outlineLevel="1" x14ac:dyDescent="0.2">
      <c r="A473" s="4"/>
      <c r="B473" s="331">
        <v>7</v>
      </c>
      <c r="C473" s="331"/>
      <c r="D473" s="332" t="s">
        <v>28</v>
      </c>
      <c r="E473" s="169">
        <f t="shared" ref="E473:AF473" si="555">SUM(E67:E71)</f>
        <v>10075</v>
      </c>
      <c r="F473" s="169">
        <f t="shared" si="555"/>
        <v>3345</v>
      </c>
      <c r="G473" s="169">
        <f t="shared" si="555"/>
        <v>0</v>
      </c>
      <c r="H473" s="170">
        <f t="shared" si="555"/>
        <v>13420</v>
      </c>
      <c r="I473" s="169">
        <f t="shared" si="555"/>
        <v>0</v>
      </c>
      <c r="J473" s="169">
        <f t="shared" si="555"/>
        <v>762</v>
      </c>
      <c r="K473" s="169">
        <f t="shared" si="555"/>
        <v>0</v>
      </c>
      <c r="L473" s="170">
        <f t="shared" si="555"/>
        <v>762</v>
      </c>
      <c r="M473" s="169">
        <f t="shared" si="555"/>
        <v>10075</v>
      </c>
      <c r="N473" s="169">
        <f t="shared" si="555"/>
        <v>4107</v>
      </c>
      <c r="O473" s="169">
        <f t="shared" si="555"/>
        <v>0</v>
      </c>
      <c r="P473" s="170">
        <f t="shared" si="555"/>
        <v>14182</v>
      </c>
      <c r="Q473" s="169">
        <f t="shared" si="555"/>
        <v>0</v>
      </c>
      <c r="R473" s="169">
        <f t="shared" si="555"/>
        <v>0</v>
      </c>
      <c r="S473" s="169">
        <f t="shared" si="555"/>
        <v>0</v>
      </c>
      <c r="T473" s="170">
        <f t="shared" si="555"/>
        <v>0</v>
      </c>
      <c r="U473" s="169">
        <f t="shared" si="555"/>
        <v>10075</v>
      </c>
      <c r="V473" s="169">
        <f t="shared" si="555"/>
        <v>4107</v>
      </c>
      <c r="W473" s="169">
        <f t="shared" si="555"/>
        <v>0</v>
      </c>
      <c r="X473" s="170">
        <f t="shared" si="555"/>
        <v>14182</v>
      </c>
      <c r="Y473" s="169">
        <f t="shared" si="555"/>
        <v>0</v>
      </c>
      <c r="Z473" s="169">
        <f t="shared" si="555"/>
        <v>0</v>
      </c>
      <c r="AA473" s="169">
        <f t="shared" si="555"/>
        <v>0</v>
      </c>
      <c r="AB473" s="170">
        <f t="shared" si="555"/>
        <v>0</v>
      </c>
      <c r="AC473" s="169">
        <f t="shared" si="555"/>
        <v>10075</v>
      </c>
      <c r="AD473" s="169">
        <f t="shared" si="555"/>
        <v>4107</v>
      </c>
      <c r="AE473" s="169">
        <f t="shared" si="555"/>
        <v>0</v>
      </c>
      <c r="AF473" s="170">
        <f t="shared" si="555"/>
        <v>14182</v>
      </c>
    </row>
    <row r="474" spans="1:32" ht="17.25" hidden="1" customHeight="1" outlineLevel="1" x14ac:dyDescent="0.2">
      <c r="A474" s="4"/>
      <c r="B474" s="331">
        <v>8</v>
      </c>
      <c r="C474" s="331"/>
      <c r="D474" s="332" t="s">
        <v>29</v>
      </c>
      <c r="E474" s="169">
        <f t="shared" ref="E474:AF474" si="556">SUM(E76:E80)</f>
        <v>0</v>
      </c>
      <c r="F474" s="169">
        <f t="shared" si="556"/>
        <v>56850</v>
      </c>
      <c r="G474" s="169">
        <f t="shared" si="556"/>
        <v>0</v>
      </c>
      <c r="H474" s="170">
        <f t="shared" si="556"/>
        <v>56850</v>
      </c>
      <c r="I474" s="169">
        <f t="shared" si="556"/>
        <v>0</v>
      </c>
      <c r="J474" s="169">
        <f t="shared" si="556"/>
        <v>13305</v>
      </c>
      <c r="K474" s="169">
        <f t="shared" si="556"/>
        <v>0</v>
      </c>
      <c r="L474" s="170">
        <f t="shared" si="556"/>
        <v>13305</v>
      </c>
      <c r="M474" s="169">
        <f t="shared" si="556"/>
        <v>0</v>
      </c>
      <c r="N474" s="169">
        <f t="shared" si="556"/>
        <v>70155</v>
      </c>
      <c r="O474" s="169">
        <f t="shared" si="556"/>
        <v>0</v>
      </c>
      <c r="P474" s="170">
        <f t="shared" si="556"/>
        <v>70155</v>
      </c>
      <c r="Q474" s="169">
        <f t="shared" si="556"/>
        <v>0</v>
      </c>
      <c r="R474" s="169">
        <f t="shared" si="556"/>
        <v>0</v>
      </c>
      <c r="S474" s="169">
        <f t="shared" si="556"/>
        <v>0</v>
      </c>
      <c r="T474" s="170">
        <f t="shared" si="556"/>
        <v>0</v>
      </c>
      <c r="U474" s="169">
        <f t="shared" si="556"/>
        <v>0</v>
      </c>
      <c r="V474" s="169">
        <f t="shared" si="556"/>
        <v>70155</v>
      </c>
      <c r="W474" s="169">
        <f t="shared" si="556"/>
        <v>0</v>
      </c>
      <c r="X474" s="170">
        <f t="shared" si="556"/>
        <v>70155</v>
      </c>
      <c r="Y474" s="169">
        <f t="shared" si="556"/>
        <v>0</v>
      </c>
      <c r="Z474" s="169">
        <f t="shared" si="556"/>
        <v>0</v>
      </c>
      <c r="AA474" s="169">
        <f t="shared" si="556"/>
        <v>0</v>
      </c>
      <c r="AB474" s="170">
        <f t="shared" si="556"/>
        <v>0</v>
      </c>
      <c r="AC474" s="169">
        <f t="shared" si="556"/>
        <v>0</v>
      </c>
      <c r="AD474" s="169">
        <f t="shared" si="556"/>
        <v>70155</v>
      </c>
      <c r="AE474" s="169">
        <f t="shared" si="556"/>
        <v>0</v>
      </c>
      <c r="AF474" s="170">
        <f t="shared" si="556"/>
        <v>70155</v>
      </c>
    </row>
    <row r="475" spans="1:32" ht="17.25" hidden="1" customHeight="1" outlineLevel="1" x14ac:dyDescent="0.2">
      <c r="A475" s="4"/>
      <c r="B475" s="331">
        <v>9</v>
      </c>
      <c r="C475" s="331"/>
      <c r="D475" s="332" t="s">
        <v>30</v>
      </c>
      <c r="E475" s="169">
        <f t="shared" ref="E475:AF475" si="557">SUM(E85:E89)</f>
        <v>94855</v>
      </c>
      <c r="F475" s="169">
        <f t="shared" si="557"/>
        <v>517113</v>
      </c>
      <c r="G475" s="169">
        <f t="shared" si="557"/>
        <v>0</v>
      </c>
      <c r="H475" s="170">
        <f t="shared" si="557"/>
        <v>611968</v>
      </c>
      <c r="I475" s="169">
        <f t="shared" si="557"/>
        <v>0</v>
      </c>
      <c r="J475" s="169">
        <f t="shared" si="557"/>
        <v>1442</v>
      </c>
      <c r="K475" s="169">
        <f t="shared" si="557"/>
        <v>0</v>
      </c>
      <c r="L475" s="170">
        <f t="shared" si="557"/>
        <v>1442</v>
      </c>
      <c r="M475" s="169">
        <f t="shared" si="557"/>
        <v>94855</v>
      </c>
      <c r="N475" s="169">
        <f t="shared" si="557"/>
        <v>518555</v>
      </c>
      <c r="O475" s="169">
        <f t="shared" si="557"/>
        <v>0</v>
      </c>
      <c r="P475" s="170">
        <f t="shared" si="557"/>
        <v>613410</v>
      </c>
      <c r="Q475" s="169">
        <f t="shared" si="557"/>
        <v>0</v>
      </c>
      <c r="R475" s="169">
        <f t="shared" si="557"/>
        <v>0</v>
      </c>
      <c r="S475" s="169">
        <f t="shared" si="557"/>
        <v>0</v>
      </c>
      <c r="T475" s="170">
        <f t="shared" si="557"/>
        <v>0</v>
      </c>
      <c r="U475" s="169">
        <f t="shared" si="557"/>
        <v>94855</v>
      </c>
      <c r="V475" s="169">
        <f t="shared" si="557"/>
        <v>518555</v>
      </c>
      <c r="W475" s="169">
        <f t="shared" si="557"/>
        <v>0</v>
      </c>
      <c r="X475" s="170">
        <f t="shared" si="557"/>
        <v>613410</v>
      </c>
      <c r="Y475" s="169">
        <f t="shared" si="557"/>
        <v>0</v>
      </c>
      <c r="Z475" s="169">
        <f t="shared" si="557"/>
        <v>0</v>
      </c>
      <c r="AA475" s="169">
        <f t="shared" si="557"/>
        <v>0</v>
      </c>
      <c r="AB475" s="170">
        <f t="shared" si="557"/>
        <v>0</v>
      </c>
      <c r="AC475" s="169">
        <f t="shared" si="557"/>
        <v>94855</v>
      </c>
      <c r="AD475" s="169">
        <f t="shared" si="557"/>
        <v>518555</v>
      </c>
      <c r="AE475" s="169">
        <f t="shared" si="557"/>
        <v>0</v>
      </c>
      <c r="AF475" s="170">
        <f t="shared" si="557"/>
        <v>613410</v>
      </c>
    </row>
    <row r="476" spans="1:32" ht="17.25" hidden="1" customHeight="1" outlineLevel="1" x14ac:dyDescent="0.2">
      <c r="A476" s="4"/>
      <c r="B476" s="331">
        <v>10</v>
      </c>
      <c r="C476" s="331"/>
      <c r="D476" s="332" t="s">
        <v>31</v>
      </c>
      <c r="E476" s="169">
        <f t="shared" ref="E476:AF476" si="558">SUM(E94:E98)</f>
        <v>202303</v>
      </c>
      <c r="F476" s="169">
        <f t="shared" si="558"/>
        <v>174859</v>
      </c>
      <c r="G476" s="169">
        <f t="shared" si="558"/>
        <v>0</v>
      </c>
      <c r="H476" s="170">
        <f t="shared" si="558"/>
        <v>377162</v>
      </c>
      <c r="I476" s="169">
        <f t="shared" si="558"/>
        <v>0</v>
      </c>
      <c r="J476" s="169">
        <f t="shared" si="558"/>
        <v>0</v>
      </c>
      <c r="K476" s="169">
        <f t="shared" si="558"/>
        <v>0</v>
      </c>
      <c r="L476" s="170">
        <f t="shared" si="558"/>
        <v>0</v>
      </c>
      <c r="M476" s="169">
        <f t="shared" si="558"/>
        <v>202303</v>
      </c>
      <c r="N476" s="169">
        <f t="shared" si="558"/>
        <v>174859</v>
      </c>
      <c r="O476" s="169">
        <f t="shared" si="558"/>
        <v>0</v>
      </c>
      <c r="P476" s="170">
        <f t="shared" si="558"/>
        <v>377162</v>
      </c>
      <c r="Q476" s="169">
        <f t="shared" si="558"/>
        <v>0</v>
      </c>
      <c r="R476" s="169">
        <f t="shared" si="558"/>
        <v>0</v>
      </c>
      <c r="S476" s="169">
        <f t="shared" si="558"/>
        <v>0</v>
      </c>
      <c r="T476" s="170">
        <f t="shared" si="558"/>
        <v>0</v>
      </c>
      <c r="U476" s="169">
        <f t="shared" si="558"/>
        <v>202303</v>
      </c>
      <c r="V476" s="169">
        <f t="shared" si="558"/>
        <v>174859</v>
      </c>
      <c r="W476" s="169">
        <f t="shared" si="558"/>
        <v>0</v>
      </c>
      <c r="X476" s="170">
        <f t="shared" si="558"/>
        <v>377162</v>
      </c>
      <c r="Y476" s="169">
        <f t="shared" si="558"/>
        <v>0</v>
      </c>
      <c r="Z476" s="169">
        <f t="shared" si="558"/>
        <v>0</v>
      </c>
      <c r="AA476" s="169">
        <f t="shared" si="558"/>
        <v>0</v>
      </c>
      <c r="AB476" s="170">
        <f t="shared" si="558"/>
        <v>0</v>
      </c>
      <c r="AC476" s="169">
        <f t="shared" si="558"/>
        <v>202303</v>
      </c>
      <c r="AD476" s="169">
        <f t="shared" si="558"/>
        <v>174859</v>
      </c>
      <c r="AE476" s="169">
        <f t="shared" si="558"/>
        <v>0</v>
      </c>
      <c r="AF476" s="170">
        <f t="shared" si="558"/>
        <v>377162</v>
      </c>
    </row>
    <row r="477" spans="1:32" ht="17.25" hidden="1" customHeight="1" outlineLevel="1" x14ac:dyDescent="0.2">
      <c r="A477" s="4"/>
      <c r="B477" s="331">
        <v>11</v>
      </c>
      <c r="C477" s="331"/>
      <c r="D477" s="332" t="s">
        <v>32</v>
      </c>
      <c r="E477" s="169">
        <f t="shared" ref="E477:AF477" si="559">SUM(E103:E107)</f>
        <v>7016</v>
      </c>
      <c r="F477" s="169">
        <f t="shared" si="559"/>
        <v>9636</v>
      </c>
      <c r="G477" s="169">
        <f t="shared" si="559"/>
        <v>0</v>
      </c>
      <c r="H477" s="170">
        <f t="shared" si="559"/>
        <v>16652</v>
      </c>
      <c r="I477" s="169">
        <f t="shared" si="559"/>
        <v>0</v>
      </c>
      <c r="J477" s="169">
        <f t="shared" si="559"/>
        <v>558</v>
      </c>
      <c r="K477" s="169">
        <f t="shared" si="559"/>
        <v>0</v>
      </c>
      <c r="L477" s="170">
        <f t="shared" si="559"/>
        <v>558</v>
      </c>
      <c r="M477" s="169">
        <f t="shared" si="559"/>
        <v>7016</v>
      </c>
      <c r="N477" s="169">
        <f t="shared" si="559"/>
        <v>10194</v>
      </c>
      <c r="O477" s="169">
        <f t="shared" si="559"/>
        <v>0</v>
      </c>
      <c r="P477" s="170">
        <f t="shared" si="559"/>
        <v>17210</v>
      </c>
      <c r="Q477" s="169">
        <f t="shared" si="559"/>
        <v>0</v>
      </c>
      <c r="R477" s="169">
        <f t="shared" si="559"/>
        <v>0</v>
      </c>
      <c r="S477" s="169">
        <f t="shared" si="559"/>
        <v>0</v>
      </c>
      <c r="T477" s="170">
        <f t="shared" si="559"/>
        <v>0</v>
      </c>
      <c r="U477" s="169">
        <f t="shared" si="559"/>
        <v>7016</v>
      </c>
      <c r="V477" s="169">
        <f t="shared" si="559"/>
        <v>10194</v>
      </c>
      <c r="W477" s="169">
        <f t="shared" si="559"/>
        <v>0</v>
      </c>
      <c r="X477" s="170">
        <f t="shared" si="559"/>
        <v>17210</v>
      </c>
      <c r="Y477" s="169">
        <f t="shared" si="559"/>
        <v>0</v>
      </c>
      <c r="Z477" s="169">
        <f t="shared" si="559"/>
        <v>0</v>
      </c>
      <c r="AA477" s="169">
        <f t="shared" si="559"/>
        <v>0</v>
      </c>
      <c r="AB477" s="170">
        <f t="shared" si="559"/>
        <v>0</v>
      </c>
      <c r="AC477" s="169">
        <f t="shared" si="559"/>
        <v>7016</v>
      </c>
      <c r="AD477" s="169">
        <f t="shared" si="559"/>
        <v>10194</v>
      </c>
      <c r="AE477" s="169">
        <f t="shared" si="559"/>
        <v>0</v>
      </c>
      <c r="AF477" s="170">
        <f t="shared" si="559"/>
        <v>17210</v>
      </c>
    </row>
    <row r="478" spans="1:32" ht="17.25" hidden="1" customHeight="1" outlineLevel="1" x14ac:dyDescent="0.2">
      <c r="A478" s="4"/>
      <c r="B478" s="331">
        <v>12</v>
      </c>
      <c r="C478" s="331"/>
      <c r="D478" s="332" t="s">
        <v>33</v>
      </c>
      <c r="E478" s="169">
        <f t="shared" ref="E478:AF478" si="560">SUM(E112:E116)</f>
        <v>0</v>
      </c>
      <c r="F478" s="169">
        <f t="shared" si="560"/>
        <v>8695</v>
      </c>
      <c r="G478" s="169">
        <f t="shared" si="560"/>
        <v>0</v>
      </c>
      <c r="H478" s="170">
        <f t="shared" si="560"/>
        <v>8695</v>
      </c>
      <c r="I478" s="169">
        <f t="shared" si="560"/>
        <v>0</v>
      </c>
      <c r="J478" s="169">
        <f t="shared" si="560"/>
        <v>0</v>
      </c>
      <c r="K478" s="169">
        <f t="shared" si="560"/>
        <v>0</v>
      </c>
      <c r="L478" s="170">
        <f t="shared" si="560"/>
        <v>0</v>
      </c>
      <c r="M478" s="169">
        <f t="shared" si="560"/>
        <v>0</v>
      </c>
      <c r="N478" s="169">
        <f t="shared" si="560"/>
        <v>8695</v>
      </c>
      <c r="O478" s="169">
        <f t="shared" si="560"/>
        <v>0</v>
      </c>
      <c r="P478" s="170">
        <f t="shared" si="560"/>
        <v>8695</v>
      </c>
      <c r="Q478" s="169">
        <f t="shared" si="560"/>
        <v>0</v>
      </c>
      <c r="R478" s="169">
        <f t="shared" si="560"/>
        <v>0</v>
      </c>
      <c r="S478" s="169">
        <f t="shared" si="560"/>
        <v>0</v>
      </c>
      <c r="T478" s="170">
        <f t="shared" si="560"/>
        <v>0</v>
      </c>
      <c r="U478" s="169">
        <f t="shared" si="560"/>
        <v>0</v>
      </c>
      <c r="V478" s="169">
        <f t="shared" si="560"/>
        <v>8695</v>
      </c>
      <c r="W478" s="169">
        <f t="shared" si="560"/>
        <v>0</v>
      </c>
      <c r="X478" s="170">
        <f t="shared" si="560"/>
        <v>8695</v>
      </c>
      <c r="Y478" s="169">
        <f t="shared" si="560"/>
        <v>0</v>
      </c>
      <c r="Z478" s="169">
        <f t="shared" si="560"/>
        <v>0</v>
      </c>
      <c r="AA478" s="169">
        <f t="shared" si="560"/>
        <v>0</v>
      </c>
      <c r="AB478" s="170">
        <f t="shared" si="560"/>
        <v>0</v>
      </c>
      <c r="AC478" s="169">
        <f t="shared" si="560"/>
        <v>0</v>
      </c>
      <c r="AD478" s="169">
        <f t="shared" si="560"/>
        <v>8695</v>
      </c>
      <c r="AE478" s="169">
        <f t="shared" si="560"/>
        <v>0</v>
      </c>
      <c r="AF478" s="170">
        <f t="shared" si="560"/>
        <v>8695</v>
      </c>
    </row>
    <row r="479" spans="1:32" ht="17.25" hidden="1" customHeight="1" outlineLevel="1" x14ac:dyDescent="0.2">
      <c r="A479" s="4"/>
      <c r="B479" s="331">
        <v>13</v>
      </c>
      <c r="C479" s="331"/>
      <c r="D479" s="332" t="s">
        <v>34</v>
      </c>
      <c r="E479" s="169">
        <f t="shared" ref="E479:AF479" si="561">SUM(E121:E125)</f>
        <v>49500</v>
      </c>
      <c r="F479" s="169">
        <f t="shared" si="561"/>
        <v>10548</v>
      </c>
      <c r="G479" s="169">
        <f t="shared" si="561"/>
        <v>0</v>
      </c>
      <c r="H479" s="170">
        <f t="shared" si="561"/>
        <v>60048</v>
      </c>
      <c r="I479" s="169">
        <f t="shared" si="561"/>
        <v>0</v>
      </c>
      <c r="J479" s="169">
        <f t="shared" si="561"/>
        <v>7500</v>
      </c>
      <c r="K479" s="169">
        <f t="shared" si="561"/>
        <v>0</v>
      </c>
      <c r="L479" s="170">
        <f t="shared" si="561"/>
        <v>7500</v>
      </c>
      <c r="M479" s="169">
        <f t="shared" si="561"/>
        <v>49500</v>
      </c>
      <c r="N479" s="169">
        <f t="shared" si="561"/>
        <v>18048</v>
      </c>
      <c r="O479" s="169">
        <f t="shared" si="561"/>
        <v>0</v>
      </c>
      <c r="P479" s="170">
        <f t="shared" si="561"/>
        <v>67548</v>
      </c>
      <c r="Q479" s="169">
        <f t="shared" si="561"/>
        <v>0</v>
      </c>
      <c r="R479" s="169">
        <f t="shared" si="561"/>
        <v>0</v>
      </c>
      <c r="S479" s="169">
        <f t="shared" si="561"/>
        <v>0</v>
      </c>
      <c r="T479" s="170">
        <f t="shared" si="561"/>
        <v>0</v>
      </c>
      <c r="U479" s="169">
        <f t="shared" si="561"/>
        <v>49500</v>
      </c>
      <c r="V479" s="169">
        <f t="shared" si="561"/>
        <v>18048</v>
      </c>
      <c r="W479" s="169">
        <f t="shared" si="561"/>
        <v>0</v>
      </c>
      <c r="X479" s="170">
        <f t="shared" si="561"/>
        <v>67548</v>
      </c>
      <c r="Y479" s="169">
        <f t="shared" si="561"/>
        <v>0</v>
      </c>
      <c r="Z479" s="169">
        <f t="shared" si="561"/>
        <v>0</v>
      </c>
      <c r="AA479" s="169">
        <f t="shared" si="561"/>
        <v>0</v>
      </c>
      <c r="AB479" s="170">
        <f t="shared" si="561"/>
        <v>0</v>
      </c>
      <c r="AC479" s="169">
        <f t="shared" si="561"/>
        <v>49500</v>
      </c>
      <c r="AD479" s="169">
        <f t="shared" si="561"/>
        <v>18048</v>
      </c>
      <c r="AE479" s="169">
        <f t="shared" si="561"/>
        <v>0</v>
      </c>
      <c r="AF479" s="170">
        <f t="shared" si="561"/>
        <v>67548</v>
      </c>
    </row>
    <row r="480" spans="1:32" ht="17.25" hidden="1" customHeight="1" outlineLevel="1" x14ac:dyDescent="0.2">
      <c r="A480" s="4"/>
      <c r="B480" s="331">
        <v>14</v>
      </c>
      <c r="C480" s="331"/>
      <c r="D480" s="332" t="s">
        <v>35</v>
      </c>
      <c r="E480" s="169">
        <f t="shared" ref="E480:AF480" si="562">SUM(E130:E134)</f>
        <v>1324327</v>
      </c>
      <c r="F480" s="169">
        <f t="shared" si="562"/>
        <v>682606</v>
      </c>
      <c r="G480" s="169">
        <f t="shared" si="562"/>
        <v>0</v>
      </c>
      <c r="H480" s="170">
        <f t="shared" si="562"/>
        <v>2006933</v>
      </c>
      <c r="I480" s="169">
        <f t="shared" si="562"/>
        <v>-4</v>
      </c>
      <c r="J480" s="169">
        <f t="shared" si="562"/>
        <v>4</v>
      </c>
      <c r="K480" s="169">
        <f t="shared" si="562"/>
        <v>0</v>
      </c>
      <c r="L480" s="170">
        <f t="shared" si="562"/>
        <v>0</v>
      </c>
      <c r="M480" s="169">
        <f t="shared" si="562"/>
        <v>1324323</v>
      </c>
      <c r="N480" s="169">
        <f t="shared" si="562"/>
        <v>682610</v>
      </c>
      <c r="O480" s="169">
        <f t="shared" si="562"/>
        <v>0</v>
      </c>
      <c r="P480" s="170">
        <f t="shared" si="562"/>
        <v>2006933</v>
      </c>
      <c r="Q480" s="169">
        <f t="shared" si="562"/>
        <v>0</v>
      </c>
      <c r="R480" s="169">
        <f t="shared" si="562"/>
        <v>0</v>
      </c>
      <c r="S480" s="169">
        <f t="shared" si="562"/>
        <v>0</v>
      </c>
      <c r="T480" s="170">
        <f t="shared" si="562"/>
        <v>0</v>
      </c>
      <c r="U480" s="169">
        <f t="shared" si="562"/>
        <v>1324323</v>
      </c>
      <c r="V480" s="169">
        <f t="shared" si="562"/>
        <v>682610</v>
      </c>
      <c r="W480" s="169">
        <f t="shared" si="562"/>
        <v>0</v>
      </c>
      <c r="X480" s="170">
        <f t="shared" si="562"/>
        <v>2006933</v>
      </c>
      <c r="Y480" s="169">
        <f t="shared" si="562"/>
        <v>0</v>
      </c>
      <c r="Z480" s="169">
        <f t="shared" si="562"/>
        <v>0</v>
      </c>
      <c r="AA480" s="169">
        <f t="shared" si="562"/>
        <v>0</v>
      </c>
      <c r="AB480" s="170">
        <f t="shared" si="562"/>
        <v>0</v>
      </c>
      <c r="AC480" s="169">
        <f t="shared" si="562"/>
        <v>1324323</v>
      </c>
      <c r="AD480" s="169">
        <f t="shared" si="562"/>
        <v>682610</v>
      </c>
      <c r="AE480" s="169">
        <f t="shared" si="562"/>
        <v>0</v>
      </c>
      <c r="AF480" s="170">
        <f t="shared" si="562"/>
        <v>2006933</v>
      </c>
    </row>
    <row r="481" spans="1:32" ht="17.25" hidden="1" customHeight="1" outlineLevel="1" x14ac:dyDescent="0.2">
      <c r="A481" s="4"/>
      <c r="B481" s="331">
        <v>15</v>
      </c>
      <c r="C481" s="331"/>
      <c r="D481" s="332" t="s">
        <v>36</v>
      </c>
      <c r="E481" s="169">
        <f t="shared" ref="E481:AF481" si="563">SUM(E139:E143)</f>
        <v>257346</v>
      </c>
      <c r="F481" s="169">
        <f t="shared" si="563"/>
        <v>0</v>
      </c>
      <c r="G481" s="169">
        <f t="shared" si="563"/>
        <v>0</v>
      </c>
      <c r="H481" s="170">
        <f t="shared" si="563"/>
        <v>257346</v>
      </c>
      <c r="I481" s="169">
        <f t="shared" si="563"/>
        <v>0</v>
      </c>
      <c r="J481" s="169">
        <f t="shared" si="563"/>
        <v>0</v>
      </c>
      <c r="K481" s="169">
        <f t="shared" si="563"/>
        <v>0</v>
      </c>
      <c r="L481" s="170">
        <f t="shared" si="563"/>
        <v>0</v>
      </c>
      <c r="M481" s="169">
        <f t="shared" si="563"/>
        <v>257346</v>
      </c>
      <c r="N481" s="169">
        <f t="shared" si="563"/>
        <v>0</v>
      </c>
      <c r="O481" s="169">
        <f t="shared" si="563"/>
        <v>0</v>
      </c>
      <c r="P481" s="170">
        <f t="shared" si="563"/>
        <v>257346</v>
      </c>
      <c r="Q481" s="169">
        <f t="shared" si="563"/>
        <v>0</v>
      </c>
      <c r="R481" s="169">
        <f t="shared" si="563"/>
        <v>0</v>
      </c>
      <c r="S481" s="169">
        <f t="shared" si="563"/>
        <v>0</v>
      </c>
      <c r="T481" s="170">
        <f t="shared" si="563"/>
        <v>0</v>
      </c>
      <c r="U481" s="169">
        <f t="shared" si="563"/>
        <v>257346</v>
      </c>
      <c r="V481" s="169">
        <f t="shared" si="563"/>
        <v>0</v>
      </c>
      <c r="W481" s="169">
        <f t="shared" si="563"/>
        <v>0</v>
      </c>
      <c r="X481" s="170">
        <f t="shared" si="563"/>
        <v>257346</v>
      </c>
      <c r="Y481" s="169">
        <f t="shared" si="563"/>
        <v>0</v>
      </c>
      <c r="Z481" s="169">
        <f t="shared" si="563"/>
        <v>0</v>
      </c>
      <c r="AA481" s="169">
        <f t="shared" si="563"/>
        <v>0</v>
      </c>
      <c r="AB481" s="170">
        <f t="shared" si="563"/>
        <v>0</v>
      </c>
      <c r="AC481" s="169">
        <f t="shared" si="563"/>
        <v>257346</v>
      </c>
      <c r="AD481" s="169">
        <f t="shared" si="563"/>
        <v>0</v>
      </c>
      <c r="AE481" s="169">
        <f t="shared" si="563"/>
        <v>0</v>
      </c>
      <c r="AF481" s="170">
        <f t="shared" si="563"/>
        <v>257346</v>
      </c>
    </row>
    <row r="482" spans="1:32" ht="17.25" hidden="1" customHeight="1" outlineLevel="1" x14ac:dyDescent="0.2">
      <c r="A482" s="4"/>
      <c r="B482" s="331">
        <v>16</v>
      </c>
      <c r="C482" s="331"/>
      <c r="D482" s="332" t="s">
        <v>37</v>
      </c>
      <c r="E482" s="169">
        <f t="shared" ref="E482:AF482" si="564">SUM(E148:E152)</f>
        <v>1069233</v>
      </c>
      <c r="F482" s="169">
        <f t="shared" si="564"/>
        <v>0</v>
      </c>
      <c r="G482" s="169">
        <f t="shared" si="564"/>
        <v>0</v>
      </c>
      <c r="H482" s="170">
        <f t="shared" si="564"/>
        <v>1069233</v>
      </c>
      <c r="I482" s="169">
        <f t="shared" si="564"/>
        <v>0</v>
      </c>
      <c r="J482" s="169">
        <f t="shared" si="564"/>
        <v>0</v>
      </c>
      <c r="K482" s="169">
        <f t="shared" si="564"/>
        <v>0</v>
      </c>
      <c r="L482" s="170">
        <f t="shared" si="564"/>
        <v>0</v>
      </c>
      <c r="M482" s="169">
        <f t="shared" si="564"/>
        <v>1069233</v>
      </c>
      <c r="N482" s="169">
        <f t="shared" si="564"/>
        <v>0</v>
      </c>
      <c r="O482" s="169">
        <f t="shared" si="564"/>
        <v>0</v>
      </c>
      <c r="P482" s="170">
        <f t="shared" si="564"/>
        <v>1069233</v>
      </c>
      <c r="Q482" s="169">
        <f t="shared" si="564"/>
        <v>0</v>
      </c>
      <c r="R482" s="169">
        <f t="shared" si="564"/>
        <v>0</v>
      </c>
      <c r="S482" s="169">
        <f t="shared" si="564"/>
        <v>0</v>
      </c>
      <c r="T482" s="170">
        <f t="shared" si="564"/>
        <v>0</v>
      </c>
      <c r="U482" s="169">
        <f t="shared" si="564"/>
        <v>1069233</v>
      </c>
      <c r="V482" s="169">
        <f t="shared" si="564"/>
        <v>0</v>
      </c>
      <c r="W482" s="169">
        <f t="shared" si="564"/>
        <v>0</v>
      </c>
      <c r="X482" s="170">
        <f t="shared" si="564"/>
        <v>1069233</v>
      </c>
      <c r="Y482" s="169">
        <f t="shared" si="564"/>
        <v>0</v>
      </c>
      <c r="Z482" s="169">
        <f t="shared" si="564"/>
        <v>0</v>
      </c>
      <c r="AA482" s="169">
        <f t="shared" si="564"/>
        <v>0</v>
      </c>
      <c r="AB482" s="170">
        <f t="shared" si="564"/>
        <v>0</v>
      </c>
      <c r="AC482" s="169">
        <f t="shared" si="564"/>
        <v>1069233</v>
      </c>
      <c r="AD482" s="169">
        <f t="shared" si="564"/>
        <v>0</v>
      </c>
      <c r="AE482" s="169">
        <f t="shared" si="564"/>
        <v>0</v>
      </c>
      <c r="AF482" s="170">
        <f t="shared" si="564"/>
        <v>1069233</v>
      </c>
    </row>
    <row r="483" spans="1:32" ht="17.25" hidden="1" customHeight="1" outlineLevel="1" x14ac:dyDescent="0.2">
      <c r="A483" s="4"/>
      <c r="B483" s="331">
        <v>17</v>
      </c>
      <c r="C483" s="331"/>
      <c r="D483" s="332" t="s">
        <v>38</v>
      </c>
      <c r="E483" s="169">
        <f t="shared" ref="E483:AF483" si="565">SUM(E157:E161)</f>
        <v>485014</v>
      </c>
      <c r="F483" s="169">
        <f t="shared" si="565"/>
        <v>101457</v>
      </c>
      <c r="G483" s="169">
        <f t="shared" si="565"/>
        <v>0</v>
      </c>
      <c r="H483" s="170">
        <f t="shared" si="565"/>
        <v>586471</v>
      </c>
      <c r="I483" s="169">
        <f t="shared" si="565"/>
        <v>852</v>
      </c>
      <c r="J483" s="169">
        <f t="shared" si="565"/>
        <v>-462</v>
      </c>
      <c r="K483" s="169">
        <f t="shared" si="565"/>
        <v>0</v>
      </c>
      <c r="L483" s="170">
        <f t="shared" si="565"/>
        <v>390</v>
      </c>
      <c r="M483" s="169">
        <f t="shared" si="565"/>
        <v>485866</v>
      </c>
      <c r="N483" s="169">
        <f t="shared" si="565"/>
        <v>100995</v>
      </c>
      <c r="O483" s="169">
        <f t="shared" si="565"/>
        <v>0</v>
      </c>
      <c r="P483" s="170">
        <f t="shared" si="565"/>
        <v>586861</v>
      </c>
      <c r="Q483" s="169">
        <f t="shared" si="565"/>
        <v>0</v>
      </c>
      <c r="R483" s="169">
        <f t="shared" si="565"/>
        <v>0</v>
      </c>
      <c r="S483" s="169">
        <f t="shared" si="565"/>
        <v>0</v>
      </c>
      <c r="T483" s="170">
        <f t="shared" si="565"/>
        <v>0</v>
      </c>
      <c r="U483" s="169">
        <f t="shared" si="565"/>
        <v>485866</v>
      </c>
      <c r="V483" s="169">
        <f t="shared" si="565"/>
        <v>100995</v>
      </c>
      <c r="W483" s="169">
        <f t="shared" si="565"/>
        <v>0</v>
      </c>
      <c r="X483" s="170">
        <f t="shared" si="565"/>
        <v>586861</v>
      </c>
      <c r="Y483" s="169">
        <f t="shared" si="565"/>
        <v>0</v>
      </c>
      <c r="Z483" s="169">
        <f t="shared" si="565"/>
        <v>0</v>
      </c>
      <c r="AA483" s="169">
        <f t="shared" si="565"/>
        <v>0</v>
      </c>
      <c r="AB483" s="170">
        <f t="shared" si="565"/>
        <v>0</v>
      </c>
      <c r="AC483" s="169">
        <f t="shared" si="565"/>
        <v>485866</v>
      </c>
      <c r="AD483" s="169">
        <f t="shared" si="565"/>
        <v>100995</v>
      </c>
      <c r="AE483" s="169">
        <f t="shared" si="565"/>
        <v>0</v>
      </c>
      <c r="AF483" s="170">
        <f t="shared" si="565"/>
        <v>586861</v>
      </c>
    </row>
    <row r="484" spans="1:32" ht="17.25" hidden="1" customHeight="1" outlineLevel="1" x14ac:dyDescent="0.2">
      <c r="A484" s="4"/>
      <c r="B484" s="331">
        <v>18</v>
      </c>
      <c r="C484" s="331"/>
      <c r="D484" s="332" t="s">
        <v>39</v>
      </c>
      <c r="E484" s="169">
        <f t="shared" ref="E484:AF484" si="566">SUM(E166:E170)</f>
        <v>2366230</v>
      </c>
      <c r="F484" s="169">
        <f t="shared" si="566"/>
        <v>288341</v>
      </c>
      <c r="G484" s="169">
        <f t="shared" si="566"/>
        <v>0</v>
      </c>
      <c r="H484" s="170">
        <f t="shared" si="566"/>
        <v>2654571</v>
      </c>
      <c r="I484" s="169">
        <f t="shared" si="566"/>
        <v>17787</v>
      </c>
      <c r="J484" s="169">
        <f t="shared" si="566"/>
        <v>0</v>
      </c>
      <c r="K484" s="169">
        <f t="shared" si="566"/>
        <v>0</v>
      </c>
      <c r="L484" s="170">
        <f t="shared" si="566"/>
        <v>17787</v>
      </c>
      <c r="M484" s="169">
        <f t="shared" si="566"/>
        <v>2384017</v>
      </c>
      <c r="N484" s="169">
        <f t="shared" si="566"/>
        <v>288341</v>
      </c>
      <c r="O484" s="169">
        <f t="shared" si="566"/>
        <v>0</v>
      </c>
      <c r="P484" s="170">
        <f t="shared" si="566"/>
        <v>2672358</v>
      </c>
      <c r="Q484" s="169">
        <f t="shared" si="566"/>
        <v>0</v>
      </c>
      <c r="R484" s="169">
        <f t="shared" si="566"/>
        <v>0</v>
      </c>
      <c r="S484" s="169">
        <f t="shared" si="566"/>
        <v>0</v>
      </c>
      <c r="T484" s="170">
        <f t="shared" si="566"/>
        <v>0</v>
      </c>
      <c r="U484" s="169">
        <f t="shared" si="566"/>
        <v>2384017</v>
      </c>
      <c r="V484" s="169">
        <f t="shared" si="566"/>
        <v>288341</v>
      </c>
      <c r="W484" s="169">
        <f t="shared" si="566"/>
        <v>0</v>
      </c>
      <c r="X484" s="170">
        <f t="shared" si="566"/>
        <v>2672358</v>
      </c>
      <c r="Y484" s="169">
        <f t="shared" si="566"/>
        <v>0</v>
      </c>
      <c r="Z484" s="169">
        <f t="shared" si="566"/>
        <v>0</v>
      </c>
      <c r="AA484" s="169">
        <f t="shared" si="566"/>
        <v>0</v>
      </c>
      <c r="AB484" s="170">
        <f t="shared" si="566"/>
        <v>0</v>
      </c>
      <c r="AC484" s="169">
        <f t="shared" si="566"/>
        <v>2384017</v>
      </c>
      <c r="AD484" s="169">
        <f t="shared" si="566"/>
        <v>288341</v>
      </c>
      <c r="AE484" s="169">
        <f t="shared" si="566"/>
        <v>0</v>
      </c>
      <c r="AF484" s="170">
        <f t="shared" si="566"/>
        <v>2672358</v>
      </c>
    </row>
    <row r="485" spans="1:32" ht="17.25" hidden="1" customHeight="1" outlineLevel="1" x14ac:dyDescent="0.2">
      <c r="A485" s="4"/>
      <c r="B485" s="331">
        <v>19</v>
      </c>
      <c r="C485" s="331"/>
      <c r="D485" s="332" t="s">
        <v>40</v>
      </c>
      <c r="E485" s="169">
        <f t="shared" ref="E485:AF485" si="567">SUM(E175:E179)</f>
        <v>618</v>
      </c>
      <c r="F485" s="169">
        <f t="shared" si="567"/>
        <v>610</v>
      </c>
      <c r="G485" s="169">
        <f t="shared" si="567"/>
        <v>0</v>
      </c>
      <c r="H485" s="170">
        <f t="shared" si="567"/>
        <v>1228</v>
      </c>
      <c r="I485" s="169">
        <f t="shared" si="567"/>
        <v>0</v>
      </c>
      <c r="J485" s="169">
        <f t="shared" si="567"/>
        <v>0</v>
      </c>
      <c r="K485" s="169">
        <f t="shared" si="567"/>
        <v>0</v>
      </c>
      <c r="L485" s="170">
        <f t="shared" si="567"/>
        <v>0</v>
      </c>
      <c r="M485" s="169">
        <f t="shared" si="567"/>
        <v>618</v>
      </c>
      <c r="N485" s="169">
        <f t="shared" si="567"/>
        <v>610</v>
      </c>
      <c r="O485" s="169">
        <f t="shared" si="567"/>
        <v>0</v>
      </c>
      <c r="P485" s="170">
        <f t="shared" si="567"/>
        <v>1228</v>
      </c>
      <c r="Q485" s="169">
        <f t="shared" si="567"/>
        <v>0</v>
      </c>
      <c r="R485" s="169">
        <f t="shared" si="567"/>
        <v>0</v>
      </c>
      <c r="S485" s="169">
        <f t="shared" si="567"/>
        <v>0</v>
      </c>
      <c r="T485" s="170">
        <f t="shared" si="567"/>
        <v>0</v>
      </c>
      <c r="U485" s="169">
        <f t="shared" si="567"/>
        <v>618</v>
      </c>
      <c r="V485" s="169">
        <f t="shared" si="567"/>
        <v>610</v>
      </c>
      <c r="W485" s="169">
        <f t="shared" si="567"/>
        <v>0</v>
      </c>
      <c r="X485" s="170">
        <f t="shared" si="567"/>
        <v>1228</v>
      </c>
      <c r="Y485" s="169">
        <f t="shared" si="567"/>
        <v>0</v>
      </c>
      <c r="Z485" s="169">
        <f t="shared" si="567"/>
        <v>0</v>
      </c>
      <c r="AA485" s="169">
        <f t="shared" si="567"/>
        <v>0</v>
      </c>
      <c r="AB485" s="170">
        <f t="shared" si="567"/>
        <v>0</v>
      </c>
      <c r="AC485" s="169">
        <f t="shared" si="567"/>
        <v>618</v>
      </c>
      <c r="AD485" s="169">
        <f t="shared" si="567"/>
        <v>610</v>
      </c>
      <c r="AE485" s="169">
        <f t="shared" si="567"/>
        <v>0</v>
      </c>
      <c r="AF485" s="170">
        <f t="shared" si="567"/>
        <v>1228</v>
      </c>
    </row>
    <row r="486" spans="1:32" ht="17.25" hidden="1" customHeight="1" outlineLevel="1" x14ac:dyDescent="0.2">
      <c r="A486" s="4"/>
      <c r="B486" s="331">
        <v>20</v>
      </c>
      <c r="C486" s="331"/>
      <c r="D486" s="332" t="s">
        <v>41</v>
      </c>
      <c r="E486" s="169">
        <f t="shared" ref="E486:AF486" si="568">SUM(E184:E188)</f>
        <v>6060</v>
      </c>
      <c r="F486" s="169">
        <f t="shared" si="568"/>
        <v>0</v>
      </c>
      <c r="G486" s="169">
        <f t="shared" si="568"/>
        <v>0</v>
      </c>
      <c r="H486" s="170">
        <f t="shared" si="568"/>
        <v>6060</v>
      </c>
      <c r="I486" s="169">
        <f t="shared" si="568"/>
        <v>0</v>
      </c>
      <c r="J486" s="169">
        <f t="shared" si="568"/>
        <v>0</v>
      </c>
      <c r="K486" s="169">
        <f t="shared" si="568"/>
        <v>0</v>
      </c>
      <c r="L486" s="170">
        <f t="shared" si="568"/>
        <v>0</v>
      </c>
      <c r="M486" s="169">
        <f t="shared" si="568"/>
        <v>6060</v>
      </c>
      <c r="N486" s="169">
        <f t="shared" si="568"/>
        <v>0</v>
      </c>
      <c r="O486" s="169">
        <f t="shared" si="568"/>
        <v>0</v>
      </c>
      <c r="P486" s="170">
        <f t="shared" si="568"/>
        <v>6060</v>
      </c>
      <c r="Q486" s="169">
        <f t="shared" si="568"/>
        <v>0</v>
      </c>
      <c r="R486" s="169">
        <f t="shared" si="568"/>
        <v>0</v>
      </c>
      <c r="S486" s="169">
        <f t="shared" si="568"/>
        <v>0</v>
      </c>
      <c r="T486" s="170">
        <f t="shared" si="568"/>
        <v>0</v>
      </c>
      <c r="U486" s="169">
        <f t="shared" si="568"/>
        <v>6060</v>
      </c>
      <c r="V486" s="169">
        <f t="shared" si="568"/>
        <v>0</v>
      </c>
      <c r="W486" s="169">
        <f t="shared" si="568"/>
        <v>0</v>
      </c>
      <c r="X486" s="170">
        <f t="shared" si="568"/>
        <v>6060</v>
      </c>
      <c r="Y486" s="169">
        <f t="shared" si="568"/>
        <v>0</v>
      </c>
      <c r="Z486" s="169">
        <f t="shared" si="568"/>
        <v>0</v>
      </c>
      <c r="AA486" s="169">
        <f t="shared" si="568"/>
        <v>0</v>
      </c>
      <c r="AB486" s="170">
        <f t="shared" si="568"/>
        <v>0</v>
      </c>
      <c r="AC486" s="169">
        <f t="shared" si="568"/>
        <v>6060</v>
      </c>
      <c r="AD486" s="169">
        <f t="shared" si="568"/>
        <v>0</v>
      </c>
      <c r="AE486" s="169">
        <f t="shared" si="568"/>
        <v>0</v>
      </c>
      <c r="AF486" s="170">
        <f t="shared" si="568"/>
        <v>6060</v>
      </c>
    </row>
    <row r="487" spans="1:32" ht="17.25" hidden="1" customHeight="1" outlineLevel="1" x14ac:dyDescent="0.2">
      <c r="A487" s="4"/>
      <c r="B487" s="331">
        <v>21</v>
      </c>
      <c r="C487" s="331"/>
      <c r="D487" s="332" t="s">
        <v>42</v>
      </c>
      <c r="E487" s="169">
        <f t="shared" ref="E487:AF487" si="569">SUM(E193:E197)</f>
        <v>0</v>
      </c>
      <c r="F487" s="169">
        <f t="shared" si="569"/>
        <v>0</v>
      </c>
      <c r="G487" s="169">
        <f t="shared" si="569"/>
        <v>0</v>
      </c>
      <c r="H487" s="170">
        <f t="shared" si="569"/>
        <v>0</v>
      </c>
      <c r="I487" s="169">
        <f t="shared" si="569"/>
        <v>0</v>
      </c>
      <c r="J487" s="169">
        <f t="shared" si="569"/>
        <v>0</v>
      </c>
      <c r="K487" s="169">
        <f t="shared" si="569"/>
        <v>0</v>
      </c>
      <c r="L487" s="170">
        <f t="shared" si="569"/>
        <v>0</v>
      </c>
      <c r="M487" s="169">
        <f t="shared" si="569"/>
        <v>0</v>
      </c>
      <c r="N487" s="169">
        <f t="shared" si="569"/>
        <v>0</v>
      </c>
      <c r="O487" s="169">
        <f t="shared" si="569"/>
        <v>0</v>
      </c>
      <c r="P487" s="170">
        <f t="shared" si="569"/>
        <v>0</v>
      </c>
      <c r="Q487" s="169">
        <f t="shared" si="569"/>
        <v>0</v>
      </c>
      <c r="R487" s="169">
        <f t="shared" si="569"/>
        <v>0</v>
      </c>
      <c r="S487" s="169">
        <f t="shared" si="569"/>
        <v>0</v>
      </c>
      <c r="T487" s="170">
        <f t="shared" si="569"/>
        <v>0</v>
      </c>
      <c r="U487" s="169">
        <f t="shared" si="569"/>
        <v>0</v>
      </c>
      <c r="V487" s="169">
        <f t="shared" si="569"/>
        <v>0</v>
      </c>
      <c r="W487" s="169">
        <f t="shared" si="569"/>
        <v>0</v>
      </c>
      <c r="X487" s="170">
        <f t="shared" si="569"/>
        <v>0</v>
      </c>
      <c r="Y487" s="169">
        <f t="shared" si="569"/>
        <v>0</v>
      </c>
      <c r="Z487" s="169">
        <f t="shared" si="569"/>
        <v>0</v>
      </c>
      <c r="AA487" s="169">
        <f t="shared" si="569"/>
        <v>0</v>
      </c>
      <c r="AB487" s="170">
        <f t="shared" si="569"/>
        <v>0</v>
      </c>
      <c r="AC487" s="169">
        <f t="shared" si="569"/>
        <v>0</v>
      </c>
      <c r="AD487" s="169">
        <f t="shared" si="569"/>
        <v>0</v>
      </c>
      <c r="AE487" s="169">
        <f t="shared" si="569"/>
        <v>0</v>
      </c>
      <c r="AF487" s="170">
        <f t="shared" si="569"/>
        <v>0</v>
      </c>
    </row>
    <row r="488" spans="1:32" ht="17.25" hidden="1" customHeight="1" outlineLevel="1" x14ac:dyDescent="0.2">
      <c r="A488" s="4"/>
      <c r="B488" s="331">
        <v>22</v>
      </c>
      <c r="C488" s="331"/>
      <c r="D488" s="332" t="s">
        <v>43</v>
      </c>
      <c r="E488" s="169">
        <f t="shared" ref="E488:AF488" si="570">+E202</f>
        <v>0</v>
      </c>
      <c r="F488" s="169">
        <f t="shared" si="570"/>
        <v>2580000</v>
      </c>
      <c r="G488" s="169">
        <f t="shared" si="570"/>
        <v>0</v>
      </c>
      <c r="H488" s="170">
        <f t="shared" si="570"/>
        <v>2580000</v>
      </c>
      <c r="I488" s="169">
        <f t="shared" si="570"/>
        <v>0</v>
      </c>
      <c r="J488" s="169">
        <f t="shared" si="570"/>
        <v>0</v>
      </c>
      <c r="K488" s="169">
        <f t="shared" si="570"/>
        <v>0</v>
      </c>
      <c r="L488" s="170">
        <f t="shared" si="570"/>
        <v>0</v>
      </c>
      <c r="M488" s="169">
        <f t="shared" si="570"/>
        <v>0</v>
      </c>
      <c r="N488" s="169">
        <f t="shared" si="570"/>
        <v>2580000</v>
      </c>
      <c r="O488" s="169">
        <f t="shared" si="570"/>
        <v>0</v>
      </c>
      <c r="P488" s="170">
        <f t="shared" si="570"/>
        <v>2580000</v>
      </c>
      <c r="Q488" s="169">
        <f t="shared" si="570"/>
        <v>0</v>
      </c>
      <c r="R488" s="169">
        <f t="shared" si="570"/>
        <v>0</v>
      </c>
      <c r="S488" s="169">
        <f t="shared" si="570"/>
        <v>0</v>
      </c>
      <c r="T488" s="170">
        <f t="shared" si="570"/>
        <v>0</v>
      </c>
      <c r="U488" s="169">
        <f t="shared" si="570"/>
        <v>0</v>
      </c>
      <c r="V488" s="169">
        <f t="shared" si="570"/>
        <v>2580000</v>
      </c>
      <c r="W488" s="169">
        <f t="shared" si="570"/>
        <v>0</v>
      </c>
      <c r="X488" s="170">
        <f t="shared" si="570"/>
        <v>2580000</v>
      </c>
      <c r="Y488" s="169">
        <f t="shared" si="570"/>
        <v>0</v>
      </c>
      <c r="Z488" s="169">
        <f t="shared" si="570"/>
        <v>0</v>
      </c>
      <c r="AA488" s="169">
        <f t="shared" si="570"/>
        <v>0</v>
      </c>
      <c r="AB488" s="170">
        <f t="shared" si="570"/>
        <v>0</v>
      </c>
      <c r="AC488" s="169">
        <f t="shared" si="570"/>
        <v>0</v>
      </c>
      <c r="AD488" s="169">
        <f t="shared" si="570"/>
        <v>2580000</v>
      </c>
      <c r="AE488" s="169">
        <f t="shared" si="570"/>
        <v>0</v>
      </c>
      <c r="AF488" s="170">
        <f t="shared" si="570"/>
        <v>2580000</v>
      </c>
    </row>
    <row r="489" spans="1:32" ht="17.25" hidden="1" customHeight="1" outlineLevel="1" x14ac:dyDescent="0.2">
      <c r="A489" s="4"/>
      <c r="B489" s="333">
        <v>23</v>
      </c>
      <c r="C489" s="333"/>
      <c r="D489" s="334" t="s">
        <v>107</v>
      </c>
      <c r="E489" s="169">
        <f>+E455+E456+E457+E458+E459+E463</f>
        <v>0</v>
      </c>
      <c r="F489" s="169">
        <f>+F455+F456+F457+F458+F459+F463</f>
        <v>91869</v>
      </c>
      <c r="G489" s="169">
        <f>+G455+G456+G457+G458+G459+G463</f>
        <v>0</v>
      </c>
      <c r="H489" s="170">
        <f>+E489+F489+G489</f>
        <v>91869</v>
      </c>
      <c r="I489" s="169">
        <f>+I455+I456+I457+I458+I459+I463</f>
        <v>0</v>
      </c>
      <c r="J489" s="169">
        <f>+J455+J456+J457+J458+J459+J463</f>
        <v>9215</v>
      </c>
      <c r="K489" s="169">
        <f>+K455+K456+K457+K458+K459+K463</f>
        <v>0</v>
      </c>
      <c r="L489" s="170">
        <f>+I489+J489+K489</f>
        <v>9215</v>
      </c>
      <c r="M489" s="169">
        <f>+M455+M456+M457+M458+M459+M463</f>
        <v>0</v>
      </c>
      <c r="N489" s="169">
        <f>+N455+N456+N457+N458+N459+N463</f>
        <v>101084</v>
      </c>
      <c r="O489" s="169">
        <f>+O455+O456+O457+O458+O459+O463</f>
        <v>0</v>
      </c>
      <c r="P489" s="170">
        <f>+M489+N489+O489</f>
        <v>101084</v>
      </c>
      <c r="Q489" s="169">
        <f>+Q455+Q456+Q457+Q458+Q459+Q463</f>
        <v>0</v>
      </c>
      <c r="R489" s="169">
        <f>+R455+R456+R457+R458+R459+R463</f>
        <v>0</v>
      </c>
      <c r="S489" s="169">
        <f>+S455+S456+S457+S458+S459+S463</f>
        <v>0</v>
      </c>
      <c r="T489" s="170">
        <f>+Q489+R489+S489</f>
        <v>0</v>
      </c>
      <c r="U489" s="169">
        <f>+U455+U456+U457+U458+U459+U463</f>
        <v>0</v>
      </c>
      <c r="V489" s="169">
        <f>+V455+V456+V457+V458+V459+V463</f>
        <v>101084</v>
      </c>
      <c r="W489" s="169">
        <f>+W455+W456+W457+W458+W459+W463</f>
        <v>0</v>
      </c>
      <c r="X489" s="170">
        <f>+U489+V489+W489</f>
        <v>101084</v>
      </c>
      <c r="Y489" s="169">
        <f>+Y455+Y456+Y457+Y458+Y459+Y463</f>
        <v>0</v>
      </c>
      <c r="Z489" s="169">
        <f>+Z455+Z456+Z457+Z458+Z459+Z463</f>
        <v>0</v>
      </c>
      <c r="AA489" s="169">
        <f>+AA455+AA456+AA457+AA458+AA459+AA463</f>
        <v>0</v>
      </c>
      <c r="AB489" s="170">
        <f>+Y489+Z489+AA489</f>
        <v>0</v>
      </c>
      <c r="AC489" s="169">
        <f>+AC455+AC456+AC457+AC458+AC459+AC463</f>
        <v>0</v>
      </c>
      <c r="AD489" s="169">
        <f>+AD455+AD456+AD457+AD458+AD459+AD463</f>
        <v>101084</v>
      </c>
      <c r="AE489" s="169">
        <f>+AE455+AE456+AE457+AE458+AE459+AE463</f>
        <v>0</v>
      </c>
      <c r="AF489" s="170">
        <f>+AC489+AD489+AE489</f>
        <v>101084</v>
      </c>
    </row>
    <row r="490" spans="1:32" ht="17.25" hidden="1" customHeight="1" outlineLevel="1" x14ac:dyDescent="0.2">
      <c r="A490" s="4"/>
      <c r="B490" s="171"/>
      <c r="C490" s="172"/>
      <c r="D490" s="173" t="s">
        <v>96</v>
      </c>
      <c r="E490" s="174">
        <f>SUM(E467:E489)</f>
        <v>8487368</v>
      </c>
      <c r="F490" s="174">
        <f>SUM(F467:F489)</f>
        <v>4588782</v>
      </c>
      <c r="G490" s="174">
        <f>SUM(G467:G489)</f>
        <v>0</v>
      </c>
      <c r="H490" s="174">
        <f>SUM(H467:H489)</f>
        <v>13076150</v>
      </c>
      <c r="I490" s="174">
        <f t="shared" ref="I490:T490" si="571">SUM(I467:I489)</f>
        <v>22573</v>
      </c>
      <c r="J490" s="174">
        <f t="shared" si="571"/>
        <v>32324</v>
      </c>
      <c r="K490" s="174">
        <f t="shared" si="571"/>
        <v>0</v>
      </c>
      <c r="L490" s="174">
        <f t="shared" si="571"/>
        <v>54897</v>
      </c>
      <c r="M490" s="174">
        <f t="shared" si="571"/>
        <v>8509941</v>
      </c>
      <c r="N490" s="174">
        <f t="shared" si="571"/>
        <v>4621106</v>
      </c>
      <c r="O490" s="174">
        <f t="shared" si="571"/>
        <v>0</v>
      </c>
      <c r="P490" s="174">
        <f t="shared" si="571"/>
        <v>13131047</v>
      </c>
      <c r="Q490" s="174">
        <f t="shared" si="571"/>
        <v>0</v>
      </c>
      <c r="R490" s="174">
        <f t="shared" si="571"/>
        <v>0</v>
      </c>
      <c r="S490" s="174">
        <f t="shared" si="571"/>
        <v>0</v>
      </c>
      <c r="T490" s="174">
        <f t="shared" si="571"/>
        <v>0</v>
      </c>
      <c r="U490" s="174">
        <f t="shared" ref="U490:AB490" si="572">SUM(U467:U489)</f>
        <v>8509941</v>
      </c>
      <c r="V490" s="174">
        <f t="shared" si="572"/>
        <v>4621106</v>
      </c>
      <c r="W490" s="174">
        <f t="shared" si="572"/>
        <v>0</v>
      </c>
      <c r="X490" s="174">
        <f t="shared" si="572"/>
        <v>13131047</v>
      </c>
      <c r="Y490" s="174">
        <f t="shared" si="572"/>
        <v>0</v>
      </c>
      <c r="Z490" s="174">
        <f t="shared" si="572"/>
        <v>0</v>
      </c>
      <c r="AA490" s="174">
        <f t="shared" si="572"/>
        <v>0</v>
      </c>
      <c r="AB490" s="174">
        <f t="shared" si="572"/>
        <v>0</v>
      </c>
      <c r="AC490" s="174">
        <f t="shared" ref="AC490:AF490" si="573">SUM(AC467:AC489)</f>
        <v>8509941</v>
      </c>
      <c r="AD490" s="174">
        <f t="shared" si="573"/>
        <v>4621106</v>
      </c>
      <c r="AE490" s="174">
        <f t="shared" si="573"/>
        <v>0</v>
      </c>
      <c r="AF490" s="174">
        <f t="shared" si="573"/>
        <v>13131047</v>
      </c>
    </row>
    <row r="491" spans="1:32" ht="17.25" hidden="1" customHeight="1" outlineLevel="1" x14ac:dyDescent="0.2">
      <c r="A491" s="4"/>
      <c r="B491" s="98"/>
      <c r="C491" s="99"/>
      <c r="D491" s="99"/>
      <c r="E491" s="99"/>
      <c r="F491" s="99"/>
      <c r="G491" s="99"/>
      <c r="H491" s="22"/>
      <c r="I491" s="99"/>
      <c r="J491" s="99"/>
      <c r="K491" s="99"/>
      <c r="L491" s="99"/>
      <c r="M491" s="99"/>
      <c r="N491" s="99"/>
      <c r="O491" s="99"/>
      <c r="P491" s="99"/>
      <c r="Q491" s="99"/>
      <c r="R491" s="99"/>
      <c r="S491" s="99"/>
      <c r="T491" s="99"/>
      <c r="U491" s="99"/>
      <c r="V491" s="99"/>
      <c r="W491" s="99"/>
      <c r="X491" s="22"/>
      <c r="Y491" s="99"/>
      <c r="Z491" s="99"/>
      <c r="AA491" s="99"/>
      <c r="AB491" s="99"/>
      <c r="AC491" s="99"/>
      <c r="AD491" s="99"/>
      <c r="AE491" s="99"/>
      <c r="AF491" s="22"/>
    </row>
    <row r="492" spans="1:32" ht="17.25" hidden="1" customHeight="1" outlineLevel="1" x14ac:dyDescent="0.2">
      <c r="A492" s="4"/>
      <c r="B492" s="98"/>
      <c r="C492" s="99"/>
      <c r="D492" s="99"/>
      <c r="E492" s="335">
        <f>+E341+E343+E345+E347+E353+E351</f>
        <v>8487368</v>
      </c>
      <c r="F492" s="335">
        <f>+F341+F343+F345+F347+F353+F351</f>
        <v>4588782</v>
      </c>
      <c r="G492" s="335">
        <f>+G341+G343+G345+G347+G353+G351</f>
        <v>0</v>
      </c>
      <c r="H492" s="336">
        <f>+H341+H343+H345+H347+H353+H351</f>
        <v>13076150</v>
      </c>
      <c r="I492" s="335">
        <f t="shared" ref="I492:T492" si="574">+I341+I343+I345+I347+I353+I351</f>
        <v>22573</v>
      </c>
      <c r="J492" s="335">
        <f t="shared" si="574"/>
        <v>32324</v>
      </c>
      <c r="K492" s="335">
        <f t="shared" si="574"/>
        <v>0</v>
      </c>
      <c r="L492" s="336">
        <f t="shared" si="574"/>
        <v>54897</v>
      </c>
      <c r="M492" s="335">
        <f t="shared" si="574"/>
        <v>8509941</v>
      </c>
      <c r="N492" s="335">
        <f t="shared" si="574"/>
        <v>4621106</v>
      </c>
      <c r="O492" s="335">
        <f t="shared" si="574"/>
        <v>0</v>
      </c>
      <c r="P492" s="336">
        <f t="shared" si="574"/>
        <v>13131047</v>
      </c>
      <c r="Q492" s="335">
        <f t="shared" si="574"/>
        <v>0</v>
      </c>
      <c r="R492" s="335">
        <f t="shared" si="574"/>
        <v>0</v>
      </c>
      <c r="S492" s="335">
        <f t="shared" si="574"/>
        <v>0</v>
      </c>
      <c r="T492" s="336">
        <f t="shared" si="574"/>
        <v>0</v>
      </c>
      <c r="U492" s="335">
        <f t="shared" ref="U492:AB492" si="575">+U341+U343+U345+U347+U353+U351</f>
        <v>8509941</v>
      </c>
      <c r="V492" s="335">
        <f t="shared" si="575"/>
        <v>4621106</v>
      </c>
      <c r="W492" s="335">
        <f t="shared" si="575"/>
        <v>0</v>
      </c>
      <c r="X492" s="336">
        <f t="shared" si="575"/>
        <v>13131047</v>
      </c>
      <c r="Y492" s="335">
        <f t="shared" si="575"/>
        <v>0</v>
      </c>
      <c r="Z492" s="335">
        <f t="shared" si="575"/>
        <v>0</v>
      </c>
      <c r="AA492" s="335">
        <f t="shared" si="575"/>
        <v>0</v>
      </c>
      <c r="AB492" s="336">
        <f t="shared" si="575"/>
        <v>0</v>
      </c>
      <c r="AC492" s="335">
        <f t="shared" ref="AC492:AF492" si="576">+AC341+AC343+AC345+AC347+AC353+AC351</f>
        <v>8509941</v>
      </c>
      <c r="AD492" s="335">
        <f t="shared" si="576"/>
        <v>4621106</v>
      </c>
      <c r="AE492" s="335">
        <f t="shared" si="576"/>
        <v>0</v>
      </c>
      <c r="AF492" s="336">
        <f t="shared" si="576"/>
        <v>13131047</v>
      </c>
    </row>
    <row r="493" spans="1:32" ht="17.25" hidden="1" customHeight="1" outlineLevel="1" thickBot="1" x14ac:dyDescent="0.25">
      <c r="A493" s="4"/>
      <c r="B493" s="278"/>
      <c r="C493" s="277" t="s">
        <v>47</v>
      </c>
      <c r="D493" s="337" t="s">
        <v>108</v>
      </c>
      <c r="E493" s="327">
        <f>+E492-E490</f>
        <v>0</v>
      </c>
      <c r="F493" s="327">
        <f>+F492-F490</f>
        <v>0</v>
      </c>
      <c r="G493" s="327">
        <f>+G492-G490</f>
        <v>0</v>
      </c>
      <c r="H493" s="327">
        <f>+H492-H490</f>
        <v>0</v>
      </c>
      <c r="I493" s="327">
        <f t="shared" ref="I493:T493" si="577">+I492-I490</f>
        <v>0</v>
      </c>
      <c r="J493" s="327">
        <f t="shared" si="577"/>
        <v>0</v>
      </c>
      <c r="K493" s="327">
        <f t="shared" si="577"/>
        <v>0</v>
      </c>
      <c r="L493" s="327">
        <f t="shared" si="577"/>
        <v>0</v>
      </c>
      <c r="M493" s="327">
        <f t="shared" si="577"/>
        <v>0</v>
      </c>
      <c r="N493" s="327">
        <f t="shared" si="577"/>
        <v>0</v>
      </c>
      <c r="O493" s="327">
        <f t="shared" si="577"/>
        <v>0</v>
      </c>
      <c r="P493" s="327">
        <f t="shared" si="577"/>
        <v>0</v>
      </c>
      <c r="Q493" s="327">
        <f t="shared" si="577"/>
        <v>0</v>
      </c>
      <c r="R493" s="327">
        <f t="shared" si="577"/>
        <v>0</v>
      </c>
      <c r="S493" s="327">
        <f t="shared" si="577"/>
        <v>0</v>
      </c>
      <c r="T493" s="327">
        <f t="shared" si="577"/>
        <v>0</v>
      </c>
      <c r="U493" s="327">
        <f t="shared" ref="U493:AB493" si="578">+U492-U490</f>
        <v>0</v>
      </c>
      <c r="V493" s="327">
        <f t="shared" si="578"/>
        <v>0</v>
      </c>
      <c r="W493" s="327">
        <f t="shared" si="578"/>
        <v>0</v>
      </c>
      <c r="X493" s="327">
        <f t="shared" si="578"/>
        <v>0</v>
      </c>
      <c r="Y493" s="327">
        <f t="shared" si="578"/>
        <v>0</v>
      </c>
      <c r="Z493" s="327">
        <f t="shared" si="578"/>
        <v>0</v>
      </c>
      <c r="AA493" s="327">
        <f t="shared" si="578"/>
        <v>0</v>
      </c>
      <c r="AB493" s="327">
        <f t="shared" si="578"/>
        <v>0</v>
      </c>
      <c r="AC493" s="327">
        <f t="shared" ref="AC493:AF493" si="579">+AC492-AC490</f>
        <v>0</v>
      </c>
      <c r="AD493" s="327">
        <f t="shared" si="579"/>
        <v>0</v>
      </c>
      <c r="AE493" s="327">
        <f t="shared" si="579"/>
        <v>0</v>
      </c>
      <c r="AF493" s="327">
        <f t="shared" si="579"/>
        <v>0</v>
      </c>
    </row>
    <row r="494" spans="1:32" ht="17.25" customHeight="1" collapsed="1" x14ac:dyDescent="0.2">
      <c r="A494" s="4"/>
      <c r="B494" s="278"/>
      <c r="C494" s="277"/>
      <c r="D494" s="277"/>
      <c r="E494" s="277"/>
      <c r="F494" s="277"/>
      <c r="G494" s="277"/>
      <c r="H494" s="272"/>
      <c r="I494" s="277"/>
      <c r="J494" s="277"/>
      <c r="K494" s="277"/>
      <c r="L494" s="277"/>
      <c r="M494" s="277"/>
      <c r="N494" s="277"/>
      <c r="O494" s="277"/>
      <c r="P494" s="277"/>
      <c r="Q494" s="277"/>
      <c r="R494" s="277"/>
      <c r="S494" s="277"/>
      <c r="T494" s="277"/>
      <c r="U494" s="277"/>
      <c r="V494" s="277"/>
      <c r="W494" s="277"/>
      <c r="X494" s="272"/>
      <c r="Y494" s="277"/>
      <c r="Z494" s="277"/>
      <c r="AA494" s="277"/>
      <c r="AB494" s="277"/>
      <c r="AC494" s="277"/>
      <c r="AD494" s="277"/>
      <c r="AE494" s="277"/>
      <c r="AF494" s="272"/>
    </row>
    <row r="495" spans="1:32" ht="17.25" customHeight="1" x14ac:dyDescent="0.2">
      <c r="A495" s="4"/>
      <c r="B495" s="278"/>
      <c r="C495" s="277"/>
      <c r="D495" s="277"/>
      <c r="E495" s="277"/>
      <c r="F495" s="277"/>
      <c r="G495" s="277"/>
      <c r="H495" s="272"/>
      <c r="I495" s="277"/>
      <c r="J495" s="277"/>
      <c r="K495" s="277"/>
      <c r="L495" s="277"/>
      <c r="M495" s="277"/>
      <c r="N495" s="277"/>
      <c r="O495" s="277"/>
      <c r="P495" s="277"/>
      <c r="Q495" s="277"/>
      <c r="R495" s="277"/>
      <c r="S495" s="277"/>
      <c r="T495" s="277"/>
      <c r="U495" s="277"/>
      <c r="V495" s="277"/>
      <c r="W495" s="277"/>
      <c r="X495" s="272"/>
      <c r="Y495" s="277"/>
      <c r="Z495" s="277"/>
      <c r="AA495" s="277"/>
      <c r="AB495" s="277"/>
      <c r="AC495" s="277"/>
      <c r="AD495" s="277"/>
      <c r="AE495" s="277"/>
      <c r="AF495" s="272"/>
    </row>
  </sheetData>
  <sheetProtection algorithmName="SHA-512" hashValue="w5vI8ye2NimrFaYZ6JS8ambR+HTv20aQ6cW4QZ1T2H6s929uF7n3838WIoDC7BpY3FvhpzRUnrAmbMNj1ZI3kA==" saltValue="lF+Dh7Tc0UH9JH/18RsB/A==" spinCount="100000" sheet="1" objects="1" scenarios="1" selectLockedCells="1" selectUnlockedCells="1"/>
  <mergeCells count="33">
    <mergeCell ref="AC6:AF7"/>
    <mergeCell ref="Y6:AB7"/>
    <mergeCell ref="Q382:T382"/>
    <mergeCell ref="U382:X382"/>
    <mergeCell ref="U6:X7"/>
    <mergeCell ref="C414:C419"/>
    <mergeCell ref="C440:D440"/>
    <mergeCell ref="C261:D261"/>
    <mergeCell ref="C291:D291"/>
    <mergeCell ref="C271:D271"/>
    <mergeCell ref="C281:D281"/>
    <mergeCell ref="E392:H392"/>
    <mergeCell ref="I392:L392"/>
    <mergeCell ref="Q6:T7"/>
    <mergeCell ref="E382:H382"/>
    <mergeCell ref="I382:L382"/>
    <mergeCell ref="M392:P392"/>
    <mergeCell ref="M382:P382"/>
    <mergeCell ref="B3:P3"/>
    <mergeCell ref="C331:D331"/>
    <mergeCell ref="B379:D379"/>
    <mergeCell ref="C301:D301"/>
    <mergeCell ref="C311:D311"/>
    <mergeCell ref="C321:D321"/>
    <mergeCell ref="B6:D7"/>
    <mergeCell ref="E6:H7"/>
    <mergeCell ref="M6:P7"/>
    <mergeCell ref="I6:L7"/>
    <mergeCell ref="C220:D220"/>
    <mergeCell ref="C251:D251"/>
    <mergeCell ref="C221:D221"/>
    <mergeCell ref="C231:D231"/>
    <mergeCell ref="C241:D241"/>
  </mergeCells>
  <printOptions horizontalCentered="1"/>
  <pageMargins left="0.59055118110236227" right="0.47244094488188981" top="0.6692913385826772" bottom="0.47244094488188981" header="0.51181102362204722" footer="0.31496062992125984"/>
  <pageSetup paperSize="9" scale="50" fitToHeight="6" orientation="portrait" r:id="rId1"/>
  <headerFooter>
    <oddHeader>&amp;R&amp;"-,Félkövér"&amp;A&amp;"-,Normál" a ___/_____. (___. ___.) Önkormányzati rendelethez</oddHeader>
    <oddFooter>&amp;R&amp;N. oldal / &amp;P. oldal</oddFooter>
  </headerFooter>
  <rowBreaks count="3" manualBreakCount="3">
    <brk id="83" min="1" max="15" man="1"/>
    <brk id="155" min="1" max="15" man="1"/>
    <brk id="280" min="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7. melléklet</vt:lpstr>
      <vt:lpstr>Munka2</vt:lpstr>
      <vt:lpstr>Munka3</vt:lpstr>
      <vt:lpstr>'7. melléklet'!Nyomtatási_cím</vt:lpstr>
      <vt:lpstr>'7.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2025-05-05T08:16:57Z</cp:lastPrinted>
  <dcterms:created xsi:type="dcterms:W3CDTF">2021-11-16T08:26:05Z</dcterms:created>
  <dcterms:modified xsi:type="dcterms:W3CDTF">2025-05-05T09:19:02Z</dcterms:modified>
</cp:coreProperties>
</file>